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65" tabRatio="925" activeTab="3"/>
  </bookViews>
  <sheets>
    <sheet name="KRÁLOVEHRADECKÝ KRAJ" sheetId="1" r:id="rId1"/>
    <sheet name="LIBERECKÝ KRAJ" sheetId="2" r:id="rId2"/>
    <sheet name="PARDUBICKÝ KRAJ" sheetId="3" r:id="rId3"/>
    <sheet name="CELKOVÁ NÁVŠTĚVNOST ÚPS SYCHROV" sheetId="4" r:id="rId4"/>
  </sheets>
  <definedNames/>
  <calcPr fullCalcOnLoad="1"/>
</workbook>
</file>

<file path=xl/sharedStrings.xml><?xml version="1.0" encoding="utf-8"?>
<sst xmlns="http://schemas.openxmlformats.org/spreadsheetml/2006/main" count="138" uniqueCount="44">
  <si>
    <t>Objekt</t>
  </si>
  <si>
    <t>Rok</t>
  </si>
  <si>
    <t xml:space="preserve">Leden </t>
  </si>
  <si>
    <t>Únor</t>
  </si>
  <si>
    <t xml:space="preserve">Březen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</si>
  <si>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</si>
  <si>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</si>
  <si>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</si>
  <si>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</si>
  <si>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</si>
  <si>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</si>
  <si>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</si>
  <si>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</si>
  <si>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</si>
  <si>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</si>
  <si>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SZ Hrádek u Nechanic</t>
  </si>
  <si>
    <t>Průměr</t>
  </si>
  <si>
    <t>hospitál Kuks</t>
  </si>
  <si>
    <t>SZ Náchod</t>
  </si>
  <si>
    <t>SZ Opočno</t>
  </si>
  <si>
    <t>SZ Ratibořice</t>
  </si>
  <si>
    <t>Objekt - HK</t>
  </si>
  <si>
    <t>Čeven</t>
  </si>
  <si>
    <t>SH Bezděz</t>
  </si>
  <si>
    <t>SZ Frýdlant</t>
  </si>
  <si>
    <t>SH Grabštejn</t>
  </si>
  <si>
    <t>SZ Hrubý Rohozec</t>
  </si>
  <si>
    <t>SZ Lemberk</t>
  </si>
  <si>
    <t>SZ Sychrov</t>
  </si>
  <si>
    <t>SH Trosky</t>
  </si>
  <si>
    <t>SZ Zákupy</t>
  </si>
  <si>
    <t xml:space="preserve">Objekt - Liberecko </t>
  </si>
  <si>
    <t>SH Kunětická hora</t>
  </si>
  <si>
    <t>SH Litice</t>
  </si>
  <si>
    <t>SZ Litomyšl</t>
  </si>
  <si>
    <t>SZ Slatiňany</t>
  </si>
  <si>
    <t>SLS Vysočina</t>
  </si>
  <si>
    <t>Objekt  - Pardubicko</t>
  </si>
  <si>
    <t>Královéhradecký kraj</t>
  </si>
  <si>
    <t>Rozdíl 2017-2016</t>
  </si>
  <si>
    <t>%</t>
  </si>
  <si>
    <t>Liberecký kraj</t>
  </si>
  <si>
    <t>Pardubický kraj</t>
  </si>
  <si>
    <t>Celkem na ÚPS Sychrov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</si>
</sst>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9.2"/>
      <color indexed="8"/>
      <name val="Arial"/>
      <family val="0"/>
    </font>
    <font>
      <sz val="9"/>
      <color indexed="8"/>
      <name val="Arial"/>
      <family val="0"/>
    </font>
    <font>
      <sz val="13"/>
      <color indexed="8"/>
      <name val="Arial"/>
      <family val="0"/>
    </font>
    <font>
      <sz val="11"/>
      <color rgb="FF9C0006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4" fillId="12" borderId="0" applyNumberFormat="0" applyBorder="0" applyAlignment="0" applyProtection="0"/>
    <xf numFmtId="0" fontId="5" fillId="13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0" fillId="4" borderId="5" applyNumberFormat="0" applyAlignment="0" applyProtection="0"/>
    <xf numFmtId="9" fontId="0" fillId="0" borderId="0" applyFill="0" applyBorder="0" applyAlignment="0" applyProtection="0"/>
    <xf numFmtId="0" fontId="11" fillId="0" borderId="6" applyNumberFormat="0" applyFill="0" applyAlignment="0" applyProtection="0"/>
    <xf numFmtId="0" fontId="12" fillId="15" borderId="0" applyNumberFormat="0" applyBorder="0" applyAlignment="0" applyProtection="0"/>
    <xf numFmtId="0" fontId="27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7" applyNumberFormat="0" applyAlignment="0" applyProtection="0"/>
    <xf numFmtId="0" fontId="16" fillId="2" borderId="7" applyNumberFormat="0" applyAlignment="0" applyProtection="0"/>
    <xf numFmtId="0" fontId="17" fillId="2" borderId="8" applyNumberFormat="0" applyAlignment="0" applyProtection="0"/>
    <xf numFmtId="0" fontId="1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8" fillId="0" borderId="0" xfId="36" applyFont="1">
      <alignment/>
      <protection/>
    </xf>
    <xf numFmtId="0" fontId="18" fillId="0" borderId="9" xfId="36" applyFont="1" applyBorder="1" applyAlignment="1">
      <alignment horizontal="center"/>
      <protection/>
    </xf>
    <xf numFmtId="0" fontId="18" fillId="0" borderId="10" xfId="36" applyFont="1" applyBorder="1" applyAlignment="1">
      <alignment horizontal="center"/>
      <protection/>
    </xf>
    <xf numFmtId="0" fontId="18" fillId="0" borderId="11" xfId="36" applyFont="1" applyBorder="1" applyAlignment="1">
      <alignment horizontal="center"/>
      <protection/>
    </xf>
    <xf numFmtId="3" fontId="18" fillId="0" borderId="12" xfId="36" applyNumberFormat="1" applyFont="1" applyBorder="1" applyAlignment="1">
      <alignment horizontal="center"/>
      <protection/>
    </xf>
    <xf numFmtId="3" fontId="18" fillId="0" borderId="13" xfId="36" applyNumberFormat="1" applyFont="1" applyBorder="1" applyAlignment="1">
      <alignment horizontal="center"/>
      <protection/>
    </xf>
    <xf numFmtId="3" fontId="18" fillId="0" borderId="14" xfId="36" applyNumberFormat="1" applyFont="1" applyBorder="1" applyAlignment="1">
      <alignment horizontal="center"/>
      <protection/>
    </xf>
    <xf numFmtId="3" fontId="18" fillId="0" borderId="15" xfId="36" applyNumberFormat="1" applyFont="1" applyBorder="1" applyAlignment="1">
      <alignment horizontal="center"/>
      <protection/>
    </xf>
    <xf numFmtId="0" fontId="18" fillId="0" borderId="16" xfId="36" applyFont="1" applyBorder="1" applyAlignment="1">
      <alignment horizontal="center"/>
      <protection/>
    </xf>
    <xf numFmtId="0" fontId="18" fillId="0" borderId="17" xfId="36" applyFont="1" applyBorder="1" applyAlignment="1">
      <alignment horizontal="center"/>
      <protection/>
    </xf>
    <xf numFmtId="3" fontId="18" fillId="2" borderId="18" xfId="36" applyNumberFormat="1" applyFont="1" applyFill="1" applyBorder="1" applyAlignment="1">
      <alignment horizontal="center"/>
      <protection/>
    </xf>
    <xf numFmtId="3" fontId="18" fillId="2" borderId="19" xfId="36" applyNumberFormat="1" applyFont="1" applyFill="1" applyBorder="1" applyAlignment="1">
      <alignment horizontal="center"/>
      <protection/>
    </xf>
    <xf numFmtId="3" fontId="18" fillId="0" borderId="20" xfId="36" applyNumberFormat="1" applyFont="1" applyBorder="1" applyAlignment="1">
      <alignment horizontal="center"/>
      <protection/>
    </xf>
    <xf numFmtId="0" fontId="18" fillId="0" borderId="21" xfId="36" applyFont="1" applyBorder="1" applyAlignment="1">
      <alignment horizontal="center"/>
      <protection/>
    </xf>
    <xf numFmtId="3" fontId="18" fillId="2" borderId="22" xfId="36" applyNumberFormat="1" applyFont="1" applyFill="1" applyBorder="1" applyAlignment="1">
      <alignment horizontal="center"/>
      <protection/>
    </xf>
    <xf numFmtId="3" fontId="18" fillId="0" borderId="23" xfId="36" applyNumberFormat="1" applyFont="1" applyBorder="1" applyAlignment="1">
      <alignment horizontal="center"/>
      <protection/>
    </xf>
    <xf numFmtId="3" fontId="18" fillId="2" borderId="24" xfId="36" applyNumberFormat="1" applyFont="1" applyFill="1" applyBorder="1" applyAlignment="1">
      <alignment horizontal="center"/>
      <protection/>
    </xf>
    <xf numFmtId="3" fontId="18" fillId="2" borderId="25" xfId="36" applyNumberFormat="1" applyFont="1" applyFill="1" applyBorder="1" applyAlignment="1">
      <alignment horizontal="center"/>
      <protection/>
    </xf>
    <xf numFmtId="3" fontId="18" fillId="2" borderId="26" xfId="36" applyNumberFormat="1" applyFont="1" applyFill="1" applyBorder="1" applyAlignment="1">
      <alignment horizontal="center"/>
      <protection/>
    </xf>
    <xf numFmtId="0" fontId="18" fillId="0" borderId="27" xfId="36" applyFont="1" applyBorder="1" applyAlignment="1">
      <alignment horizontal="center"/>
      <protection/>
    </xf>
    <xf numFmtId="0" fontId="18" fillId="0" borderId="28" xfId="36" applyFont="1" applyBorder="1" applyAlignment="1">
      <alignment horizontal="center"/>
      <protection/>
    </xf>
    <xf numFmtId="0" fontId="18" fillId="0" borderId="29" xfId="36" applyFont="1" applyBorder="1" applyAlignment="1">
      <alignment horizontal="center"/>
      <protection/>
    </xf>
    <xf numFmtId="3" fontId="18" fillId="2" borderId="30" xfId="36" applyNumberFormat="1" applyFont="1" applyFill="1" applyBorder="1" applyAlignment="1">
      <alignment horizontal="center"/>
      <protection/>
    </xf>
    <xf numFmtId="3" fontId="18" fillId="2" borderId="31" xfId="36" applyNumberFormat="1" applyFont="1" applyFill="1" applyBorder="1" applyAlignment="1">
      <alignment horizontal="center"/>
      <protection/>
    </xf>
    <xf numFmtId="3" fontId="18" fillId="2" borderId="32" xfId="36" applyNumberFormat="1" applyFont="1" applyFill="1" applyBorder="1" applyAlignment="1">
      <alignment horizontal="center"/>
      <protection/>
    </xf>
    <xf numFmtId="3" fontId="18" fillId="0" borderId="33" xfId="36" applyNumberFormat="1" applyFont="1" applyBorder="1" applyAlignment="1">
      <alignment horizontal="center"/>
      <protection/>
    </xf>
    <xf numFmtId="0" fontId="18" fillId="0" borderId="34" xfId="36" applyFont="1" applyBorder="1">
      <alignment/>
      <protection/>
    </xf>
    <xf numFmtId="0" fontId="18" fillId="0" borderId="35" xfId="36" applyFont="1" applyBorder="1" applyAlignment="1">
      <alignment horizontal="center"/>
      <protection/>
    </xf>
    <xf numFmtId="3" fontId="18" fillId="0" borderId="35" xfId="36" applyNumberFormat="1" applyFont="1" applyBorder="1" applyAlignment="1">
      <alignment horizontal="center"/>
      <protection/>
    </xf>
    <xf numFmtId="3" fontId="18" fillId="0" borderId="36" xfId="36" applyNumberFormat="1" applyFont="1" applyBorder="1" applyAlignment="1">
      <alignment horizontal="center"/>
      <protection/>
    </xf>
    <xf numFmtId="3" fontId="19" fillId="0" borderId="37" xfId="36" applyNumberFormat="1" applyFont="1" applyBorder="1" applyAlignment="1">
      <alignment horizontal="center"/>
      <protection/>
    </xf>
    <xf numFmtId="0" fontId="18" fillId="0" borderId="0" xfId="36" applyFont="1" applyAlignment="1">
      <alignment horizontal="center"/>
      <protection/>
    </xf>
    <xf numFmtId="3" fontId="18" fillId="0" borderId="0" xfId="36" applyNumberFormat="1" applyFont="1" applyAlignment="1">
      <alignment horizontal="center"/>
      <protection/>
    </xf>
    <xf numFmtId="0" fontId="18" fillId="0" borderId="14" xfId="36" applyFont="1" applyBorder="1" applyAlignment="1">
      <alignment horizontal="center"/>
      <protection/>
    </xf>
    <xf numFmtId="0" fontId="18" fillId="0" borderId="38" xfId="36" applyFont="1" applyBorder="1" applyAlignment="1">
      <alignment horizontal="center"/>
      <protection/>
    </xf>
    <xf numFmtId="3" fontId="18" fillId="0" borderId="10" xfId="36" applyNumberFormat="1" applyFont="1" applyBorder="1" applyAlignment="1">
      <alignment horizontal="center"/>
      <protection/>
    </xf>
    <xf numFmtId="3" fontId="20" fillId="2" borderId="25" xfId="36" applyNumberFormat="1" applyFont="1" applyFill="1" applyBorder="1" applyAlignment="1">
      <alignment horizontal="center" vertical="top" wrapText="1"/>
      <protection/>
    </xf>
    <xf numFmtId="3" fontId="18" fillId="2" borderId="25" xfId="36" applyNumberFormat="1" applyFont="1" applyFill="1" applyBorder="1" applyAlignment="1">
      <alignment horizontal="center" vertical="top" wrapText="1"/>
      <protection/>
    </xf>
    <xf numFmtId="3" fontId="18" fillId="2" borderId="31" xfId="36" applyNumberFormat="1" applyFont="1" applyFill="1" applyBorder="1" applyAlignment="1">
      <alignment horizontal="center" vertical="top" wrapText="1"/>
      <protection/>
    </xf>
    <xf numFmtId="0" fontId="18" fillId="0" borderId="13" xfId="36" applyFont="1" applyBorder="1" applyAlignment="1">
      <alignment horizontal="center"/>
      <protection/>
    </xf>
    <xf numFmtId="3" fontId="18" fillId="0" borderId="39" xfId="36" applyNumberFormat="1" applyFont="1" applyBorder="1" applyAlignment="1">
      <alignment horizontal="center"/>
      <protection/>
    </xf>
    <xf numFmtId="3" fontId="18" fillId="0" borderId="40" xfId="36" applyNumberFormat="1" applyFont="1" applyBorder="1" applyAlignment="1">
      <alignment horizontal="center"/>
      <protection/>
    </xf>
    <xf numFmtId="4" fontId="18" fillId="0" borderId="0" xfId="36" applyNumberFormat="1" applyFont="1">
      <alignment/>
      <protection/>
    </xf>
    <xf numFmtId="0" fontId="18" fillId="0" borderId="35" xfId="36" applyFont="1" applyBorder="1">
      <alignment/>
      <protection/>
    </xf>
    <xf numFmtId="0" fontId="19" fillId="0" borderId="0" xfId="36" applyFont="1" applyAlignment="1">
      <alignment horizontal="center"/>
      <protection/>
    </xf>
    <xf numFmtId="1" fontId="19" fillId="0" borderId="0" xfId="36" applyNumberFormat="1" applyFont="1" applyAlignment="1">
      <alignment horizontal="center"/>
      <protection/>
    </xf>
    <xf numFmtId="0" fontId="19" fillId="0" borderId="0" xfId="36" applyFont="1">
      <alignment/>
      <protection/>
    </xf>
    <xf numFmtId="3" fontId="18" fillId="0" borderId="0" xfId="36" applyNumberFormat="1" applyFont="1">
      <alignment/>
      <protection/>
    </xf>
    <xf numFmtId="0" fontId="18" fillId="0" borderId="0" xfId="36" applyFont="1" applyAlignment="1">
      <alignment horizontal="left"/>
      <protection/>
    </xf>
    <xf numFmtId="3" fontId="18" fillId="0" borderId="0" xfId="36" applyNumberFormat="1" applyFont="1" applyAlignment="1">
      <alignment horizontal="right"/>
      <protection/>
    </xf>
    <xf numFmtId="3" fontId="19" fillId="0" borderId="0" xfId="36" applyNumberFormat="1" applyFont="1" applyAlignment="1">
      <alignment horizontal="right"/>
      <protection/>
    </xf>
    <xf numFmtId="3" fontId="19" fillId="0" borderId="0" xfId="36" applyNumberFormat="1" applyFont="1">
      <alignment/>
      <protection/>
    </xf>
    <xf numFmtId="3" fontId="18" fillId="0" borderId="0" xfId="36" applyNumberFormat="1" applyFont="1" applyAlignment="1">
      <alignment horizontal="left"/>
      <protection/>
    </xf>
    <xf numFmtId="0" fontId="0" fillId="0" borderId="0" xfId="36">
      <alignment/>
      <protection/>
    </xf>
    <xf numFmtId="0" fontId="18" fillId="0" borderId="0" xfId="36" applyFont="1" applyBorder="1" applyAlignment="1">
      <alignment horizontal="center"/>
      <protection/>
    </xf>
    <xf numFmtId="3" fontId="18" fillId="0" borderId="41" xfId="36" applyNumberFormat="1" applyFont="1" applyBorder="1" applyAlignment="1">
      <alignment horizontal="center"/>
      <protection/>
    </xf>
    <xf numFmtId="0" fontId="18" fillId="0" borderId="25" xfId="36" applyFont="1" applyBorder="1" applyAlignment="1">
      <alignment horizontal="center"/>
      <protection/>
    </xf>
    <xf numFmtId="3" fontId="18" fillId="0" borderId="42" xfId="36" applyNumberFormat="1" applyFont="1" applyBorder="1" applyAlignment="1">
      <alignment horizontal="center"/>
      <protection/>
    </xf>
    <xf numFmtId="3" fontId="18" fillId="0" borderId="43" xfId="36" applyNumberFormat="1" applyFont="1" applyBorder="1" applyAlignment="1">
      <alignment horizontal="center"/>
      <protection/>
    </xf>
    <xf numFmtId="3" fontId="18" fillId="0" borderId="44" xfId="36" applyNumberFormat="1" applyFont="1" applyBorder="1" applyAlignment="1">
      <alignment horizontal="center"/>
      <protection/>
    </xf>
    <xf numFmtId="0" fontId="18" fillId="0" borderId="45" xfId="36" applyFont="1" applyBorder="1" applyAlignment="1">
      <alignment horizontal="center"/>
      <protection/>
    </xf>
    <xf numFmtId="3" fontId="18" fillId="2" borderId="42" xfId="36" applyNumberFormat="1" applyFont="1" applyFill="1" applyBorder="1" applyAlignment="1">
      <alignment horizontal="center" vertical="center" wrapText="1"/>
      <protection/>
    </xf>
    <xf numFmtId="3" fontId="18" fillId="2" borderId="43" xfId="36" applyNumberFormat="1" applyFont="1" applyFill="1" applyBorder="1" applyAlignment="1">
      <alignment horizontal="center" vertical="center" wrapText="1"/>
      <protection/>
    </xf>
    <xf numFmtId="3" fontId="18" fillId="2" borderId="44" xfId="36" applyNumberFormat="1" applyFont="1" applyFill="1" applyBorder="1" applyAlignment="1">
      <alignment horizontal="center" vertical="center" wrapText="1"/>
      <protection/>
    </xf>
    <xf numFmtId="3" fontId="18" fillId="2" borderId="24" xfId="36" applyNumberFormat="1" applyFont="1" applyFill="1" applyBorder="1" applyAlignment="1">
      <alignment horizontal="center" vertical="center" wrapText="1"/>
      <protection/>
    </xf>
    <xf numFmtId="3" fontId="18" fillId="2" borderId="25" xfId="36" applyNumberFormat="1" applyFont="1" applyFill="1" applyBorder="1" applyAlignment="1">
      <alignment horizontal="center" vertical="center" wrapText="1"/>
      <protection/>
    </xf>
    <xf numFmtId="3" fontId="18" fillId="2" borderId="26" xfId="36" applyNumberFormat="1" applyFont="1" applyFill="1" applyBorder="1" applyAlignment="1">
      <alignment horizontal="center" vertical="center" wrapText="1"/>
      <protection/>
    </xf>
    <xf numFmtId="3" fontId="18" fillId="2" borderId="18" xfId="36" applyNumberFormat="1" applyFont="1" applyFill="1" applyBorder="1" applyAlignment="1">
      <alignment horizontal="center" vertical="center" wrapText="1"/>
      <protection/>
    </xf>
    <xf numFmtId="3" fontId="18" fillId="2" borderId="19" xfId="36" applyNumberFormat="1" applyFont="1" applyFill="1" applyBorder="1" applyAlignment="1">
      <alignment horizontal="center" vertical="center" wrapText="1"/>
      <protection/>
    </xf>
    <xf numFmtId="3" fontId="18" fillId="2" borderId="22" xfId="36" applyNumberFormat="1" applyFont="1" applyFill="1" applyBorder="1" applyAlignment="1">
      <alignment horizontal="center" vertical="center" wrapText="1"/>
      <protection/>
    </xf>
    <xf numFmtId="3" fontId="18" fillId="2" borderId="30" xfId="36" applyNumberFormat="1" applyFont="1" applyFill="1" applyBorder="1" applyAlignment="1">
      <alignment horizontal="center" vertical="center" wrapText="1"/>
      <protection/>
    </xf>
    <xf numFmtId="3" fontId="18" fillId="2" borderId="31" xfId="36" applyNumberFormat="1" applyFont="1" applyFill="1" applyBorder="1" applyAlignment="1">
      <alignment horizontal="center" vertical="center" wrapText="1"/>
      <protection/>
    </xf>
    <xf numFmtId="3" fontId="18" fillId="2" borderId="32" xfId="36" applyNumberFormat="1" applyFont="1" applyFill="1" applyBorder="1" applyAlignment="1">
      <alignment horizontal="center" vertical="center" wrapText="1"/>
      <protection/>
    </xf>
    <xf numFmtId="3" fontId="18" fillId="0" borderId="46" xfId="36" applyNumberFormat="1" applyFont="1" applyBorder="1" applyAlignment="1">
      <alignment horizontal="center"/>
      <protection/>
    </xf>
    <xf numFmtId="3" fontId="18" fillId="0" borderId="47" xfId="36" applyNumberFormat="1" applyFont="1" applyBorder="1" applyAlignment="1">
      <alignment horizontal="center"/>
      <protection/>
    </xf>
    <xf numFmtId="3" fontId="19" fillId="0" borderId="37" xfId="36" applyNumberFormat="1" applyFont="1" applyBorder="1" applyAlignment="1">
      <alignment horizontal="center"/>
      <protection/>
    </xf>
    <xf numFmtId="3" fontId="18" fillId="2" borderId="12" xfId="36" applyNumberFormat="1" applyFont="1" applyFill="1" applyBorder="1" applyAlignment="1">
      <alignment horizontal="center"/>
      <protection/>
    </xf>
    <xf numFmtId="3" fontId="18" fillId="2" borderId="13" xfId="36" applyNumberFormat="1" applyFont="1" applyFill="1" applyBorder="1" applyAlignment="1">
      <alignment horizontal="center"/>
      <protection/>
    </xf>
    <xf numFmtId="3" fontId="18" fillId="2" borderId="14" xfId="36" applyNumberFormat="1" applyFont="1" applyFill="1" applyBorder="1" applyAlignment="1">
      <alignment horizontal="center"/>
      <protection/>
    </xf>
    <xf numFmtId="0" fontId="18" fillId="0" borderId="48" xfId="36" applyFont="1" applyBorder="1" applyAlignment="1">
      <alignment horizontal="center"/>
      <protection/>
    </xf>
    <xf numFmtId="3" fontId="18" fillId="0" borderId="49" xfId="36" applyNumberFormat="1" applyFont="1" applyBorder="1" applyAlignment="1">
      <alignment horizontal="center"/>
      <protection/>
    </xf>
    <xf numFmtId="0" fontId="18" fillId="0" borderId="50" xfId="36" applyFont="1" applyBorder="1">
      <alignment/>
      <protection/>
    </xf>
    <xf numFmtId="0" fontId="18" fillId="0" borderId="50" xfId="36" applyFont="1" applyBorder="1" applyAlignment="1">
      <alignment horizontal="center"/>
      <protection/>
    </xf>
    <xf numFmtId="3" fontId="18" fillId="0" borderId="50" xfId="36" applyNumberFormat="1" applyFont="1" applyBorder="1" applyAlignment="1">
      <alignment horizontal="center"/>
      <protection/>
    </xf>
    <xf numFmtId="3" fontId="18" fillId="0" borderId="51" xfId="36" applyNumberFormat="1" applyFont="1" applyBorder="1" applyAlignment="1">
      <alignment horizontal="center"/>
      <protection/>
    </xf>
    <xf numFmtId="0" fontId="18" fillId="0" borderId="0" xfId="36" applyFont="1" applyBorder="1">
      <alignment/>
      <protection/>
    </xf>
    <xf numFmtId="3" fontId="18" fillId="0" borderId="0" xfId="36" applyNumberFormat="1" applyFont="1" applyBorder="1" applyAlignment="1">
      <alignment horizontal="center"/>
      <protection/>
    </xf>
    <xf numFmtId="0" fontId="19" fillId="0" borderId="0" xfId="36" applyFont="1" applyAlignment="1">
      <alignment horizontal="right"/>
      <protection/>
    </xf>
    <xf numFmtId="0" fontId="19" fillId="0" borderId="0" xfId="36" applyFont="1">
      <alignment/>
      <protection/>
    </xf>
    <xf numFmtId="0" fontId="18" fillId="0" borderId="0" xfId="36" applyFont="1" applyAlignment="1">
      <alignment horizontal="right"/>
      <protection/>
    </xf>
    <xf numFmtId="164" fontId="18" fillId="0" borderId="0" xfId="36" applyNumberFormat="1" applyFont="1">
      <alignment/>
      <protection/>
    </xf>
    <xf numFmtId="3" fontId="19" fillId="0" borderId="0" xfId="36" applyNumberFormat="1" applyFont="1" applyAlignment="1">
      <alignment horizontal="right"/>
      <protection/>
    </xf>
    <xf numFmtId="0" fontId="18" fillId="0" borderId="52" xfId="36" applyFont="1" applyBorder="1" applyAlignment="1">
      <alignment horizontal="center"/>
      <protection/>
    </xf>
    <xf numFmtId="0" fontId="18" fillId="0" borderId="19" xfId="36" applyFont="1" applyBorder="1" applyAlignment="1">
      <alignment horizontal="center"/>
      <protection/>
    </xf>
    <xf numFmtId="3" fontId="18" fillId="0" borderId="19" xfId="36" applyNumberFormat="1" applyFont="1" applyBorder="1" applyAlignment="1">
      <alignment horizontal="center"/>
      <protection/>
    </xf>
    <xf numFmtId="3" fontId="18" fillId="0" borderId="16" xfId="36" applyNumberFormat="1" applyFont="1" applyBorder="1" applyAlignment="1">
      <alignment horizontal="center"/>
      <protection/>
    </xf>
    <xf numFmtId="3" fontId="18" fillId="0" borderId="21" xfId="36" applyNumberFormat="1" applyFont="1" applyBorder="1" applyAlignment="1">
      <alignment horizontal="center"/>
      <protection/>
    </xf>
    <xf numFmtId="3" fontId="18" fillId="0" borderId="25" xfId="36" applyNumberFormat="1" applyFont="1" applyBorder="1" applyAlignment="1">
      <alignment horizontal="center"/>
      <protection/>
    </xf>
    <xf numFmtId="3" fontId="18" fillId="0" borderId="27" xfId="36" applyNumberFormat="1" applyFont="1" applyBorder="1" applyAlignment="1">
      <alignment horizontal="center"/>
      <protection/>
    </xf>
    <xf numFmtId="3" fontId="19" fillId="0" borderId="53" xfId="36" applyNumberFormat="1" applyFont="1" applyBorder="1" applyAlignment="1">
      <alignment horizontal="center"/>
      <protection/>
    </xf>
    <xf numFmtId="0" fontId="18" fillId="0" borderId="31" xfId="36" applyFont="1" applyBorder="1" applyAlignment="1">
      <alignment horizontal="center"/>
      <protection/>
    </xf>
    <xf numFmtId="3" fontId="18" fillId="0" borderId="31" xfId="36" applyNumberFormat="1" applyFont="1" applyBorder="1" applyAlignment="1">
      <alignment horizontal="center"/>
      <protection/>
    </xf>
    <xf numFmtId="3" fontId="18" fillId="0" borderId="48" xfId="36" applyNumberFormat="1" applyFont="1" applyBorder="1" applyAlignment="1">
      <alignment horizontal="center"/>
      <protection/>
    </xf>
    <xf numFmtId="3" fontId="18" fillId="0" borderId="54" xfId="36" applyNumberFormat="1" applyFont="1" applyBorder="1" applyAlignment="1">
      <alignment horizontal="center"/>
      <protection/>
    </xf>
    <xf numFmtId="3" fontId="18" fillId="0" borderId="22" xfId="36" applyNumberFormat="1" applyFont="1" applyBorder="1" applyAlignment="1">
      <alignment horizontal="center"/>
      <protection/>
    </xf>
    <xf numFmtId="3" fontId="18" fillId="0" borderId="26" xfId="36" applyNumberFormat="1" applyFont="1" applyBorder="1" applyAlignment="1">
      <alignment horizontal="center"/>
      <protection/>
    </xf>
    <xf numFmtId="3" fontId="18" fillId="0" borderId="32" xfId="36" applyNumberFormat="1" applyFont="1" applyBorder="1" applyAlignment="1">
      <alignment horizontal="center"/>
      <protection/>
    </xf>
    <xf numFmtId="0" fontId="19" fillId="0" borderId="0" xfId="36" applyFont="1" applyAlignment="1">
      <alignment horizontal="right"/>
      <protection/>
    </xf>
    <xf numFmtId="0" fontId="19" fillId="0" borderId="0" xfId="36" applyFont="1" applyAlignment="1">
      <alignment horizontal="left"/>
      <protection/>
    </xf>
    <xf numFmtId="0" fontId="19" fillId="0" borderId="55" xfId="36" applyFont="1" applyBorder="1" applyAlignment="1">
      <alignment horizontal="center" vertical="top"/>
      <protection/>
    </xf>
    <xf numFmtId="0" fontId="19" fillId="0" borderId="56" xfId="36" applyFont="1" applyBorder="1" applyAlignment="1">
      <alignment horizontal="center" vertical="top"/>
      <protection/>
    </xf>
    <xf numFmtId="0" fontId="19" fillId="0" borderId="57" xfId="36" applyFont="1" applyBorder="1" applyAlignment="1">
      <alignment horizontal="center" vertical="top"/>
      <protection/>
    </xf>
    <xf numFmtId="0" fontId="19" fillId="0" borderId="58" xfId="36" applyFont="1" applyBorder="1" applyAlignment="1">
      <alignment horizontal="center" vertical="top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46AAC4"/>
      <rgbColor rgb="0098B855"/>
      <rgbColor rgb="00FFD320"/>
      <rgbColor rgb="00FF9900"/>
      <rgbColor rgb="00FF6600"/>
      <rgbColor rgb="007D5FA0"/>
      <rgbColor rgb="00969696"/>
      <rgbColor rgb="00004586"/>
      <rgbColor rgb="00339966"/>
      <rgbColor rgb="00003300"/>
      <rgbColor rgb="00333300"/>
      <rgbColor rgb="00993300"/>
      <rgbColor rgb="00FF420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7975"/>
          <c:w val="0.7305"/>
          <c:h val="0.894"/>
        </c:manualLayout>
      </c:layout>
      <c:scatterChart>
        <c:scatterStyle val="lineMarker"/>
        <c:varyColors val="0"/>
        <c:ser>
          <c:idx val="0"/>
          <c:order val="0"/>
          <c:tx>
            <c:strRef>
              <c:f>'KRÁLOVEHRADECKÝ KRAJ'!$A$51</c:f>
              <c:strCache>
                <c:ptCount val="1"/>
                <c:pt idx="0">
                  <c:v>SZ Hrádek u Nechanic</c:v>
                </c:pt>
              </c:strCache>
            </c:strRef>
          </c:tx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</a:ln>
            </c:spPr>
          </c:marker>
          <c:xVal>
            <c:numRef>
              <c:f>'KRÁLOVEHRADECKÝ KRAJ'!$B$50:$J$50</c:f>
              <c:numCache/>
            </c:numRef>
          </c:xVal>
          <c:yVal>
            <c:numRef>
              <c:f>'KRÁLOVEHRADECKÝ KRAJ'!$B$51:$J$51</c:f>
              <c:numCache/>
            </c:numRef>
          </c:yVal>
          <c:smooth val="0"/>
        </c:ser>
        <c:ser>
          <c:idx val="1"/>
          <c:order val="1"/>
          <c:tx>
            <c:strRef>
              <c:f>'KRÁLOVEHRADECKÝ KRAJ'!$A$52</c:f>
              <c:strCache>
                <c:ptCount val="1"/>
                <c:pt idx="0">
                  <c:v>hospitál Kuks</c:v>
                </c:pt>
              </c:strCache>
            </c:strRef>
          </c:tx>
          <c:spPr>
            <a:ln w="381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</a:ln>
            </c:spPr>
          </c:marker>
          <c:xVal>
            <c:numRef>
              <c:f>'KRÁLOVEHRADECKÝ KRAJ'!$B$50:$J$50</c:f>
              <c:numCache/>
            </c:numRef>
          </c:xVal>
          <c:yVal>
            <c:numRef>
              <c:f>'KRÁLOVEHRADECKÝ KRAJ'!$B$52:$J$52</c:f>
              <c:numCache/>
            </c:numRef>
          </c:yVal>
          <c:smooth val="0"/>
        </c:ser>
        <c:ser>
          <c:idx val="2"/>
          <c:order val="2"/>
          <c:tx>
            <c:strRef>
              <c:f>'KRÁLOVEHRADECKÝ KRAJ'!$A$53</c:f>
              <c:strCache>
                <c:ptCount val="1"/>
                <c:pt idx="0">
                  <c:v>SZ Náchod</c:v>
                </c:pt>
              </c:strCache>
            </c:strRef>
          </c:tx>
          <c:spPr>
            <a:ln w="38100">
              <a:solidFill>
                <a:srgbClr val="98B85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</a:ln>
            </c:spPr>
          </c:marker>
          <c:xVal>
            <c:numRef>
              <c:f>'KRÁLOVEHRADECKÝ KRAJ'!$B$50:$J$50</c:f>
              <c:numCache/>
            </c:numRef>
          </c:xVal>
          <c:yVal>
            <c:numRef>
              <c:f>'KRÁLOVEHRADECKÝ KRAJ'!$B$53:$J$53</c:f>
              <c:numCache/>
            </c:numRef>
          </c:yVal>
          <c:smooth val="0"/>
        </c:ser>
        <c:ser>
          <c:idx val="3"/>
          <c:order val="3"/>
          <c:tx>
            <c:strRef>
              <c:f>'KRÁLOVEHRADECKÝ KRAJ'!$A$54</c:f>
              <c:strCache>
                <c:ptCount val="1"/>
                <c:pt idx="0">
                  <c:v>SZ Opočno</c:v>
                </c:pt>
              </c:strCache>
            </c:strRef>
          </c:tx>
          <c:spPr>
            <a:ln w="38100">
              <a:solidFill>
                <a:srgbClr val="7D5F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7D5FA0"/>
                </a:solidFill>
              </a:ln>
            </c:spPr>
          </c:marker>
          <c:xVal>
            <c:numRef>
              <c:f>'KRÁLOVEHRADECKÝ KRAJ'!$B$50:$J$50</c:f>
              <c:numCache/>
            </c:numRef>
          </c:xVal>
          <c:yVal>
            <c:numRef>
              <c:f>'KRÁLOVEHRADECKÝ KRAJ'!$B$54:$J$54</c:f>
              <c:numCache/>
            </c:numRef>
          </c:yVal>
          <c:smooth val="0"/>
        </c:ser>
        <c:ser>
          <c:idx val="4"/>
          <c:order val="4"/>
          <c:tx>
            <c:strRef>
              <c:f>'KRÁLOVEHRADECKÝ KRAJ'!$A$55</c:f>
              <c:strCache>
                <c:ptCount val="1"/>
                <c:pt idx="0">
                  <c:v>SZ Ratibořice</c:v>
                </c:pt>
              </c:strCache>
            </c:strRef>
          </c:tx>
          <c:spPr>
            <a:ln w="38100">
              <a:solidFill>
                <a:srgbClr val="46AAC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46AAC4"/>
                </a:solidFill>
              </a:ln>
            </c:spPr>
          </c:marker>
          <c:xVal>
            <c:numRef>
              <c:f>'KRÁLOVEHRADECKÝ KRAJ'!$B$50:$J$50</c:f>
              <c:numCache/>
            </c:numRef>
          </c:xVal>
          <c:yVal>
            <c:numRef>
              <c:f>'KRÁLOVEHRADECKÝ KRAJ'!$B$55:$J$55</c:f>
              <c:numCache/>
            </c:numRef>
          </c:yVal>
          <c:smooth val="0"/>
        </c:ser>
        <c:axId val="52490472"/>
        <c:axId val="2652201"/>
      </c:scatterChart>
      <c:valAx>
        <c:axId val="52490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52201"/>
        <c:crossesAt val="0"/>
        <c:crossBetween val="midCat"/>
        <c:dispUnits/>
      </c:valAx>
      <c:valAx>
        <c:axId val="2652201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490472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725"/>
          <c:y val="0.3455"/>
          <c:w val="0.2165"/>
          <c:h val="0.2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7825"/>
          <c:w val="0.8"/>
          <c:h val="0.89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'LIBERECKÝ KRAJ'!$A$86</c:f>
              <c:strCache>
                <c:ptCount val="1"/>
                <c:pt idx="0">
                  <c:v>SH Bezděz</c:v>
                </c:pt>
              </c:strCache>
            </c:strRef>
          </c:tx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</a:ln>
            </c:spPr>
          </c:marker>
          <c:xVal>
            <c:numRef>
              <c:f>'LIBERECKÝ KRAJ'!$B$85:$I$85</c:f>
              <c:numCache/>
            </c:numRef>
          </c:xVal>
          <c:yVal>
            <c:numRef>
              <c:f>'LIBERECKÝ KRAJ'!$B$86:$I$86</c:f>
              <c:numCache/>
            </c:numRef>
          </c:yVal>
          <c:smooth val="0"/>
        </c:ser>
        <c:ser>
          <c:idx val="1"/>
          <c:order val="1"/>
          <c:tx>
            <c:strRef>
              <c:f>'LIBERECKÝ KRAJ'!$A$87</c:f>
              <c:strCache>
                <c:ptCount val="1"/>
                <c:pt idx="0">
                  <c:v>SZ Frýdlant</c:v>
                </c:pt>
              </c:strCache>
            </c:strRef>
          </c:tx>
          <c:spPr>
            <a:ln w="381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</a:ln>
            </c:spPr>
          </c:marker>
          <c:xVal>
            <c:numRef>
              <c:f>'LIBERECKÝ KRAJ'!$B$85:$I$85</c:f>
              <c:numCache/>
            </c:numRef>
          </c:xVal>
          <c:yVal>
            <c:numRef>
              <c:f>'LIBERECKÝ KRAJ'!$B$87:$I$87</c:f>
              <c:numCache/>
            </c:numRef>
          </c:yVal>
          <c:smooth val="0"/>
        </c:ser>
        <c:ser>
          <c:idx val="2"/>
          <c:order val="2"/>
          <c:tx>
            <c:strRef>
              <c:f>'LIBERECKÝ KRAJ'!$A$88</c:f>
              <c:strCache>
                <c:ptCount val="1"/>
                <c:pt idx="0">
                  <c:v>SH Grabštejn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'LIBERECKÝ KRAJ'!$B$85:$I$85</c:f>
              <c:numCache/>
            </c:numRef>
          </c:xVal>
          <c:yVal>
            <c:numRef>
              <c:f>'LIBERECKÝ KRAJ'!$B$88:$I$88</c:f>
              <c:numCache/>
            </c:numRef>
          </c:yVal>
          <c:smooth val="0"/>
        </c:ser>
        <c:ser>
          <c:idx val="3"/>
          <c:order val="3"/>
          <c:tx>
            <c:strRef>
              <c:f>'LIBERECKÝ KRAJ'!$A$89</c:f>
              <c:strCache>
                <c:ptCount val="1"/>
                <c:pt idx="0">
                  <c:v>SZ Hrubý Rohozec</c:v>
                </c:pt>
              </c:strCache>
            </c:strRef>
          </c:tx>
          <c:spPr>
            <a:ln w="38100">
              <a:solidFill>
                <a:srgbClr val="7D5F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7D5FA0"/>
                </a:solidFill>
              </a:ln>
            </c:spPr>
          </c:marker>
          <c:xVal>
            <c:numRef>
              <c:f>'LIBERECKÝ KRAJ'!$B$85:$I$85</c:f>
              <c:numCache/>
            </c:numRef>
          </c:xVal>
          <c:yVal>
            <c:numRef>
              <c:f>'LIBERECKÝ KRAJ'!$B$89:$I$89</c:f>
              <c:numCache/>
            </c:numRef>
          </c:yVal>
          <c:smooth val="0"/>
        </c:ser>
        <c:ser>
          <c:idx val="4"/>
          <c:order val="4"/>
          <c:tx>
            <c:strRef>
              <c:f>'LIBERECKÝ KRAJ'!$A$90</c:f>
              <c:strCache>
                <c:ptCount val="1"/>
                <c:pt idx="0">
                  <c:v>SZ Lemberk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'LIBERECKÝ KRAJ'!$B$85:$I$85</c:f>
              <c:numCache/>
            </c:numRef>
          </c:xVal>
          <c:yVal>
            <c:numRef>
              <c:f>'LIBERECKÝ KRAJ'!$B$90:$I$90</c:f>
              <c:numCache/>
            </c:numRef>
          </c:yVal>
          <c:smooth val="0"/>
        </c:ser>
        <c:ser>
          <c:idx val="5"/>
          <c:order val="5"/>
          <c:tx>
            <c:strRef>
              <c:f>'LIBERECKÝ KRAJ'!$A$91</c:f>
              <c:strCache>
                <c:ptCount val="1"/>
                <c:pt idx="0">
                  <c:v>SZ Sychrov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'LIBERECKÝ KRAJ'!$B$85:$I$85</c:f>
              <c:numCache/>
            </c:numRef>
          </c:xVal>
          <c:yVal>
            <c:numRef>
              <c:f>'LIBERECKÝ KRAJ'!$B$91:$I$91</c:f>
              <c:numCache/>
            </c:numRef>
          </c:yVal>
          <c:smooth val="0"/>
        </c:ser>
        <c:ser>
          <c:idx val="6"/>
          <c:order val="6"/>
          <c:tx>
            <c:strRef>
              <c:f>'LIBERECKÝ KRAJ'!$A$92</c:f>
              <c:strCache>
                <c:ptCount val="1"/>
                <c:pt idx="0">
                  <c:v>SH Trosky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99FF"/>
                </a:solidFill>
              </a:ln>
            </c:spPr>
          </c:marker>
          <c:xVal>
            <c:numRef>
              <c:f>'LIBERECKÝ KRAJ'!$B$85:$I$85</c:f>
              <c:numCache/>
            </c:numRef>
          </c:xVal>
          <c:yVal>
            <c:numRef>
              <c:f>'LIBERECKÝ KRAJ'!$B$92:$I$92</c:f>
              <c:numCache/>
            </c:numRef>
          </c:yVal>
          <c:smooth val="0"/>
        </c:ser>
        <c:ser>
          <c:idx val="7"/>
          <c:order val="7"/>
          <c:tx>
            <c:strRef>
              <c:f>'LIBERECKÝ KRAJ'!$A$93</c:f>
              <c:strCache>
                <c:ptCount val="1"/>
                <c:pt idx="0">
                  <c:v>SZ Zákupy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Ref>
              <c:f>'LIBERECKÝ KRAJ'!$B$85:$I$85</c:f>
              <c:numCache/>
            </c:numRef>
          </c:xVal>
          <c:yVal>
            <c:numRef>
              <c:f>'LIBERECKÝ KRAJ'!$B$93:$I$93</c:f>
              <c:numCache/>
            </c:numRef>
          </c:yVal>
          <c:smooth val="0"/>
        </c:ser>
        <c:axId val="23869810"/>
        <c:axId val="13501699"/>
      </c:scatterChart>
      <c:valAx>
        <c:axId val="23869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501699"/>
        <c:crossesAt val="0"/>
        <c:crossBetween val="midCat"/>
        <c:dispUnits/>
      </c:valAx>
      <c:valAx>
        <c:axId val="13501699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869810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45"/>
          <c:y val="0.29425"/>
          <c:w val="0.18575"/>
          <c:h val="0.38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7175"/>
          <c:w val="0.786"/>
          <c:h val="0.907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'PARDUBICKÝ KRAJ'!$A$56</c:f>
              <c:strCache>
                <c:ptCount val="1"/>
                <c:pt idx="0">
                  <c:v>SH Kunětická hora</c:v>
                </c:pt>
              </c:strCache>
            </c:strRef>
          </c:tx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</a:ln>
            </c:spPr>
          </c:marker>
          <c:xVal>
            <c:numRef>
              <c:f>'PARDUBICKÝ KRAJ'!$B$55:$I$55</c:f>
              <c:numCache/>
            </c:numRef>
          </c:xVal>
          <c:yVal>
            <c:numRef>
              <c:f>'PARDUBICKÝ KRAJ'!$B$56:$I$56</c:f>
              <c:numCache/>
            </c:numRef>
          </c:yVal>
          <c:smooth val="0"/>
        </c:ser>
        <c:ser>
          <c:idx val="1"/>
          <c:order val="1"/>
          <c:tx>
            <c:strRef>
              <c:f>'PARDUBICKÝ KRAJ'!$A$57</c:f>
              <c:strCache>
                <c:ptCount val="1"/>
                <c:pt idx="0">
                  <c:v>SH Litice</c:v>
                </c:pt>
              </c:strCache>
            </c:strRef>
          </c:tx>
          <c:spPr>
            <a:ln w="381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</a:ln>
            </c:spPr>
          </c:marker>
          <c:xVal>
            <c:numRef>
              <c:f>'PARDUBICKÝ KRAJ'!$B$55:$I$55</c:f>
              <c:numCache/>
            </c:numRef>
          </c:xVal>
          <c:yVal>
            <c:numRef>
              <c:f>'PARDUBICKÝ KRAJ'!$B$57:$I$57</c:f>
              <c:numCache/>
            </c:numRef>
          </c:yVal>
          <c:smooth val="0"/>
        </c:ser>
        <c:ser>
          <c:idx val="2"/>
          <c:order val="2"/>
          <c:tx>
            <c:strRef>
              <c:f>'PARDUBICKÝ KRAJ'!$A$58</c:f>
              <c:strCache>
                <c:ptCount val="1"/>
                <c:pt idx="0">
                  <c:v>SZ Litomyšl</c:v>
                </c:pt>
              </c:strCache>
            </c:strRef>
          </c:tx>
          <c:spPr>
            <a:ln w="38100">
              <a:solidFill>
                <a:srgbClr val="98B85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</a:ln>
            </c:spPr>
          </c:marker>
          <c:xVal>
            <c:numRef>
              <c:f>'PARDUBICKÝ KRAJ'!$B$55:$I$55</c:f>
              <c:numCache/>
            </c:numRef>
          </c:xVal>
          <c:yVal>
            <c:numRef>
              <c:f>'PARDUBICKÝ KRAJ'!$B$58:$I$58</c:f>
              <c:numCache/>
            </c:numRef>
          </c:yVal>
          <c:smooth val="0"/>
        </c:ser>
        <c:ser>
          <c:idx val="3"/>
          <c:order val="3"/>
          <c:tx>
            <c:strRef>
              <c:f>'PARDUBICKÝ KRAJ'!$A$59</c:f>
              <c:strCache>
                <c:ptCount val="1"/>
                <c:pt idx="0">
                  <c:v>SZ Slatiňany</c:v>
                </c:pt>
              </c:strCache>
            </c:strRef>
          </c:tx>
          <c:spPr>
            <a:ln w="38100">
              <a:solidFill>
                <a:srgbClr val="46AAC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46AAC4"/>
                </a:solidFill>
              </a:ln>
            </c:spPr>
          </c:marker>
          <c:xVal>
            <c:numRef>
              <c:f>'PARDUBICKÝ KRAJ'!$B$55:$I$55</c:f>
              <c:numCache/>
            </c:numRef>
          </c:xVal>
          <c:yVal>
            <c:numRef>
              <c:f>'PARDUBICKÝ KRAJ'!$B$59:$I$59</c:f>
              <c:numCache/>
            </c:numRef>
          </c:yVal>
          <c:smooth val="0"/>
        </c:ser>
        <c:ser>
          <c:idx val="4"/>
          <c:order val="4"/>
          <c:tx>
            <c:strRef>
              <c:f>'PARDUBICKÝ KRAJ'!$A$60</c:f>
              <c:strCache>
                <c:ptCount val="1"/>
                <c:pt idx="0">
                  <c:v>SLS Vysočina</c:v>
                </c:pt>
              </c:strCache>
            </c:strRef>
          </c:tx>
          <c:spPr>
            <a:ln w="38100">
              <a:solidFill>
                <a:srgbClr val="7D5F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7D5FA0"/>
                </a:solidFill>
              </a:ln>
            </c:spPr>
          </c:marker>
          <c:xVal>
            <c:numRef>
              <c:f>'PARDUBICKÝ KRAJ'!$B$55:$I$55</c:f>
              <c:numCache/>
            </c:numRef>
          </c:xVal>
          <c:yVal>
            <c:numRef>
              <c:f>'PARDUBICKÝ KRAJ'!$B$60:$I$60</c:f>
              <c:numCache/>
            </c:numRef>
          </c:yVal>
          <c:smooth val="0"/>
        </c:ser>
        <c:axId val="54406428"/>
        <c:axId val="19895805"/>
      </c:scatterChart>
      <c:valAx>
        <c:axId val="54406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895805"/>
        <c:crossesAt val="0"/>
        <c:crossBetween val="midCat"/>
        <c:dispUnits/>
      </c:valAx>
      <c:valAx>
        <c:axId val="19895805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406428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45"/>
          <c:y val="0.373"/>
          <c:w val="0.18875"/>
          <c:h val="0.2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Celková návštěvnost ÚPS Sychrov</a:t>
            </a:r>
          </a:p>
        </c:rich>
      </c:tx>
      <c:layout>
        <c:manualLayout>
          <c:xMode val="factor"/>
          <c:yMode val="factor"/>
          <c:x val="0.01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605"/>
          <c:w val="0.609"/>
          <c:h val="0.7395"/>
        </c:manualLayout>
      </c:layout>
      <c:lineChart>
        <c:grouping val="standard"/>
        <c:varyColors val="0"/>
        <c:ser>
          <c:idx val="0"/>
          <c:order val="0"/>
          <c:tx>
            <c:strRef>
              <c:f>'CELKOVÁ NÁVŠTĚVNOST ÚPS SYCHROV'!$A$1</c:f>
              <c:strCache>
                <c:ptCount val="1"/>
                <c:pt idx="0">
                  <c:v>Královéhradecký kraj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'CELKOVÁ NÁVŠTĚVNOST ÚPS SYCHROV'!$C$1:$I$1</c:f>
              <c:numCache/>
            </c:numRef>
          </c:cat>
          <c:val>
            <c:numRef>
              <c:f>'CELKOVÁ NÁVŠTĚVNOST ÚPS SYCHROV'!$B$7:$I$7</c:f>
              <c:numCache/>
            </c:numRef>
          </c:val>
          <c:smooth val="0"/>
        </c:ser>
        <c:ser>
          <c:idx val="1"/>
          <c:order val="1"/>
          <c:tx>
            <c:strRef>
              <c:f>'CELKOVÁ NÁVŠTĚVNOST ÚPS SYCHROV'!$A$10</c:f>
              <c:strCache>
                <c:ptCount val="1"/>
                <c:pt idx="0">
                  <c:v>Liberecký kraj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'CELKOVÁ NÁVŠTĚVNOST ÚPS SYCHROV'!$C$1:$I$1</c:f>
              <c:numCache/>
            </c:numRef>
          </c:cat>
          <c:val>
            <c:numRef>
              <c:f>'CELKOVÁ NÁVŠTĚVNOST ÚPS SYCHROV'!$B$19:$I$19</c:f>
              <c:numCache/>
            </c:numRef>
          </c:val>
          <c:smooth val="0"/>
        </c:ser>
        <c:ser>
          <c:idx val="2"/>
          <c:order val="2"/>
          <c:tx>
            <c:strRef>
              <c:f>'CELKOVÁ NÁVŠTĚVNOST ÚPS SYCHROV'!$A$22</c:f>
              <c:strCache>
                <c:ptCount val="1"/>
                <c:pt idx="0">
                  <c:v>Pardubický kraj</c:v>
                </c:pt>
              </c:strCache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'CELKOVÁ NÁVŠTĚVNOST ÚPS SYCHROV'!$C$1:$I$1</c:f>
              <c:numCache/>
            </c:numRef>
          </c:cat>
          <c:val>
            <c:numRef>
              <c:f>'CELKOVÁ NÁVŠTĚVNOST ÚPS SYCHROV'!$B$28:$I$28</c:f>
              <c:numCache/>
            </c:numRef>
          </c:val>
          <c:smooth val="0"/>
        </c:ser>
        <c:ser>
          <c:idx val="3"/>
          <c:order val="3"/>
          <c:tx>
            <c:strRef>
              <c:f>'CELKOVÁ NÁVŠTĚVNOST ÚPS SYCHROV'!$A$32</c:f>
              <c:strCache>
                <c:ptCount val="1"/>
                <c:pt idx="0">
                  <c:v>Celkem na ÚPS Sychrov</c:v>
                </c:pt>
              </c:strCache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'CELKOVÁ NÁVŠTĚVNOST ÚPS SYCHROV'!$C$1:$I$1</c:f>
              <c:numCache/>
            </c:numRef>
          </c:cat>
          <c:val>
            <c:numRef>
              <c:f>'CELKOVÁ NÁVŠTĚVNOST ÚPS SYCHROV'!$B$32:$I$32</c:f>
              <c:numCache/>
            </c:numRef>
          </c:val>
          <c:smooth val="0"/>
        </c:ser>
        <c:marker val="1"/>
        <c:axId val="44844518"/>
        <c:axId val="947479"/>
      </c:lineChart>
      <c:catAx>
        <c:axId val="44844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Roky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947479"/>
        <c:crossesAt val="0"/>
        <c:auto val="1"/>
        <c:lblOffset val="100"/>
        <c:tickLblSkip val="1"/>
        <c:noMultiLvlLbl val="0"/>
      </c:catAx>
      <c:valAx>
        <c:axId val="947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Počet návštěvníků</a:t>
                </a:r>
              </a:p>
            </c:rich>
          </c:tx>
          <c:layout>
            <c:manualLayout>
              <c:xMode val="factor"/>
              <c:yMode val="factor"/>
              <c:x val="-0.039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4844518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8425"/>
          <c:y val="0.37275"/>
          <c:w val="0.31075"/>
          <c:h val="0.2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58</xdr:row>
      <xdr:rowOff>57150</xdr:rowOff>
    </xdr:from>
    <xdr:to>
      <xdr:col>12</xdr:col>
      <xdr:colOff>323850</xdr:colOff>
      <xdr:row>85</xdr:row>
      <xdr:rowOff>95250</xdr:rowOff>
    </xdr:to>
    <xdr:graphicFrame>
      <xdr:nvGraphicFramePr>
        <xdr:cNvPr id="1" name="graf 1"/>
        <xdr:cNvGraphicFramePr/>
      </xdr:nvGraphicFramePr>
      <xdr:xfrm>
        <a:off x="161925" y="8991600"/>
        <a:ext cx="69913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95</xdr:row>
      <xdr:rowOff>95250</xdr:rowOff>
    </xdr:from>
    <xdr:to>
      <xdr:col>11</xdr:col>
      <xdr:colOff>200025</xdr:colOff>
      <xdr:row>121</xdr:row>
      <xdr:rowOff>114300</xdr:rowOff>
    </xdr:to>
    <xdr:graphicFrame>
      <xdr:nvGraphicFramePr>
        <xdr:cNvPr id="1" name="graf 1"/>
        <xdr:cNvGraphicFramePr/>
      </xdr:nvGraphicFramePr>
      <xdr:xfrm>
        <a:off x="352425" y="15478125"/>
        <a:ext cx="70104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63</xdr:row>
      <xdr:rowOff>9525</xdr:rowOff>
    </xdr:from>
    <xdr:to>
      <xdr:col>11</xdr:col>
      <xdr:colOff>123825</xdr:colOff>
      <xdr:row>91</xdr:row>
      <xdr:rowOff>57150</xdr:rowOff>
    </xdr:to>
    <xdr:graphicFrame>
      <xdr:nvGraphicFramePr>
        <xdr:cNvPr id="1" name="graf 1"/>
        <xdr:cNvGraphicFramePr/>
      </xdr:nvGraphicFramePr>
      <xdr:xfrm>
        <a:off x="247650" y="10210800"/>
        <a:ext cx="70961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57150</xdr:rowOff>
    </xdr:from>
    <xdr:to>
      <xdr:col>8</xdr:col>
      <xdr:colOff>95250</xdr:colOff>
      <xdr:row>56</xdr:row>
      <xdr:rowOff>47625</xdr:rowOff>
    </xdr:to>
    <xdr:graphicFrame>
      <xdr:nvGraphicFramePr>
        <xdr:cNvPr id="1" name="graf 1"/>
        <xdr:cNvGraphicFramePr/>
      </xdr:nvGraphicFramePr>
      <xdr:xfrm>
        <a:off x="9525" y="5886450"/>
        <a:ext cx="56959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8"/>
  <sheetViews>
    <sheetView zoomScalePageLayoutView="0" workbookViewId="0" topLeftCell="A22">
      <selection activeCell="T41" sqref="T41"/>
    </sheetView>
  </sheetViews>
  <sheetFormatPr defaultColWidth="9.140625" defaultRowHeight="12.75"/>
  <cols>
    <col min="1" max="1" width="17.57421875" style="1" customWidth="1"/>
    <col min="2" max="2" width="6.421875" style="1" customWidth="1"/>
    <col min="3" max="3" width="0" style="1" hidden="1" customWidth="1"/>
    <col min="4" max="16" width="8.7109375" style="1" customWidth="1"/>
    <col min="17" max="16384" width="9.140625" style="1" customWidth="1"/>
  </cols>
  <sheetData>
    <row r="1" spans="1:16" ht="13.5" customHeight="1">
      <c r="A1" s="2" t="s">
        <v>0</v>
      </c>
      <c r="B1" s="2" t="s">
        <v>1</v>
      </c>
      <c r="C1" s="2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13.5" customHeight="1">
      <c r="A2" s="110" t="s">
        <v>15</v>
      </c>
      <c r="B2" s="3">
        <v>2017</v>
      </c>
      <c r="C2" s="4"/>
      <c r="D2" s="5">
        <v>0</v>
      </c>
      <c r="E2" s="6">
        <v>0</v>
      </c>
      <c r="F2" s="6">
        <v>0</v>
      </c>
      <c r="G2" s="6">
        <v>3571</v>
      </c>
      <c r="H2" s="6">
        <v>2983</v>
      </c>
      <c r="I2" s="6">
        <v>2893</v>
      </c>
      <c r="J2" s="6">
        <v>9402</v>
      </c>
      <c r="K2" s="6"/>
      <c r="L2" s="6"/>
      <c r="M2" s="6"/>
      <c r="N2" s="6"/>
      <c r="O2" s="7"/>
      <c r="P2" s="8">
        <f aca="true" t="shared" si="0" ref="P2:P8">SUM(D2:O2)</f>
        <v>18849</v>
      </c>
    </row>
    <row r="3" spans="1:16" ht="13.5" customHeight="1">
      <c r="A3" s="110"/>
      <c r="B3" s="9">
        <v>2016</v>
      </c>
      <c r="C3" s="10"/>
      <c r="D3" s="11">
        <v>0</v>
      </c>
      <c r="E3" s="12">
        <v>0</v>
      </c>
      <c r="F3" s="12">
        <v>3598</v>
      </c>
      <c r="G3" s="12">
        <v>1104</v>
      </c>
      <c r="H3" s="12">
        <v>2490</v>
      </c>
      <c r="I3" s="12">
        <v>2780</v>
      </c>
      <c r="J3" s="12">
        <v>7259</v>
      </c>
      <c r="K3" s="12">
        <v>6939</v>
      </c>
      <c r="L3" s="12">
        <v>3228</v>
      </c>
      <c r="M3" s="12">
        <v>1100</v>
      </c>
      <c r="N3" s="12">
        <v>1631</v>
      </c>
      <c r="O3" s="12">
        <v>0</v>
      </c>
      <c r="P3" s="13">
        <f t="shared" si="0"/>
        <v>30129</v>
      </c>
    </row>
    <row r="4" spans="1:16" ht="13.5" customHeight="1">
      <c r="A4" s="110"/>
      <c r="B4" s="9">
        <v>2015</v>
      </c>
      <c r="C4" s="14"/>
      <c r="D4" s="11">
        <v>0</v>
      </c>
      <c r="E4" s="12">
        <v>0</v>
      </c>
      <c r="F4" s="12">
        <v>704</v>
      </c>
      <c r="G4" s="12">
        <v>2937</v>
      </c>
      <c r="H4" s="12">
        <v>2857</v>
      </c>
      <c r="I4" s="12">
        <v>2969</v>
      </c>
      <c r="J4" s="12">
        <v>6340</v>
      </c>
      <c r="K4" s="12">
        <v>6147</v>
      </c>
      <c r="L4" s="12">
        <v>2702</v>
      </c>
      <c r="M4" s="12">
        <v>1206</v>
      </c>
      <c r="N4" s="12">
        <v>1326</v>
      </c>
      <c r="O4" s="15">
        <v>6757</v>
      </c>
      <c r="P4" s="13">
        <f t="shared" si="0"/>
        <v>33945</v>
      </c>
    </row>
    <row r="5" spans="1:16" ht="13.5" customHeight="1">
      <c r="A5" s="110"/>
      <c r="B5" s="9">
        <v>2014</v>
      </c>
      <c r="C5" s="14"/>
      <c r="D5" s="11">
        <v>0</v>
      </c>
      <c r="E5" s="12">
        <v>0</v>
      </c>
      <c r="F5" s="12">
        <v>0</v>
      </c>
      <c r="G5" s="12">
        <v>3522</v>
      </c>
      <c r="H5" s="12">
        <v>2668</v>
      </c>
      <c r="I5" s="12">
        <v>2318</v>
      </c>
      <c r="J5" s="12">
        <v>7259</v>
      </c>
      <c r="K5" s="12">
        <v>7653</v>
      </c>
      <c r="L5" s="12">
        <v>1715</v>
      </c>
      <c r="M5" s="12">
        <v>1047</v>
      </c>
      <c r="N5" s="12">
        <v>4201</v>
      </c>
      <c r="O5" s="15">
        <v>2991</v>
      </c>
      <c r="P5" s="16">
        <f t="shared" si="0"/>
        <v>33374</v>
      </c>
    </row>
    <row r="6" spans="1:16" ht="12" customHeight="1">
      <c r="A6" s="110"/>
      <c r="B6" s="9">
        <v>2013</v>
      </c>
      <c r="C6" s="14"/>
      <c r="D6" s="17">
        <v>0</v>
      </c>
      <c r="E6" s="18">
        <v>0</v>
      </c>
      <c r="F6" s="18">
        <v>2122</v>
      </c>
      <c r="G6" s="18">
        <v>1009</v>
      </c>
      <c r="H6" s="18">
        <v>2084</v>
      </c>
      <c r="I6" s="18">
        <v>2646</v>
      </c>
      <c r="J6" s="18">
        <v>5749</v>
      </c>
      <c r="K6" s="18">
        <v>6102</v>
      </c>
      <c r="L6" s="18">
        <v>1970</v>
      </c>
      <c r="M6" s="18">
        <v>1026</v>
      </c>
      <c r="N6" s="18">
        <v>3344</v>
      </c>
      <c r="O6" s="19">
        <v>3342</v>
      </c>
      <c r="P6" s="16">
        <f t="shared" si="0"/>
        <v>29394</v>
      </c>
    </row>
    <row r="7" spans="1:16" ht="12" customHeight="1">
      <c r="A7" s="110"/>
      <c r="B7" s="20">
        <v>2012</v>
      </c>
      <c r="C7" s="21"/>
      <c r="D7" s="17">
        <v>43</v>
      </c>
      <c r="E7" s="18">
        <v>73</v>
      </c>
      <c r="F7" s="18">
        <v>272</v>
      </c>
      <c r="G7" s="18">
        <v>3341</v>
      </c>
      <c r="H7" s="18">
        <v>2357</v>
      </c>
      <c r="I7" s="18">
        <v>2200</v>
      </c>
      <c r="J7" s="18">
        <v>5750</v>
      </c>
      <c r="K7" s="18">
        <v>6802</v>
      </c>
      <c r="L7" s="18">
        <v>2142</v>
      </c>
      <c r="M7" s="18">
        <v>448</v>
      </c>
      <c r="N7" s="18">
        <v>2636</v>
      </c>
      <c r="O7" s="19">
        <v>4208</v>
      </c>
      <c r="P7" s="16">
        <f t="shared" si="0"/>
        <v>30272</v>
      </c>
    </row>
    <row r="8" spans="1:16" ht="12" customHeight="1">
      <c r="A8" s="110"/>
      <c r="B8" s="20">
        <v>2011</v>
      </c>
      <c r="C8" s="22"/>
      <c r="D8" s="23">
        <v>57</v>
      </c>
      <c r="E8" s="24">
        <v>131</v>
      </c>
      <c r="F8" s="24">
        <v>365</v>
      </c>
      <c r="G8" s="24">
        <v>3718</v>
      </c>
      <c r="H8" s="24">
        <v>2550</v>
      </c>
      <c r="I8" s="24">
        <v>3027</v>
      </c>
      <c r="J8" s="24">
        <v>8520</v>
      </c>
      <c r="K8" s="24">
        <v>6482</v>
      </c>
      <c r="L8" s="24">
        <v>2530</v>
      </c>
      <c r="M8" s="24">
        <v>926</v>
      </c>
      <c r="N8" s="24">
        <v>3344</v>
      </c>
      <c r="O8" s="25">
        <v>3342</v>
      </c>
      <c r="P8" s="26">
        <f t="shared" si="0"/>
        <v>34992</v>
      </c>
    </row>
    <row r="9" spans="1:16" ht="12" customHeight="1">
      <c r="A9" s="27" t="s">
        <v>16</v>
      </c>
      <c r="B9" s="28"/>
      <c r="C9" s="28"/>
      <c r="D9" s="29">
        <f aca="true" t="shared" si="1" ref="D9:P9">AVERAGE(D2:D8)</f>
        <v>14.285714285714286</v>
      </c>
      <c r="E9" s="29">
        <f t="shared" si="1"/>
        <v>29.142857142857142</v>
      </c>
      <c r="F9" s="29">
        <f t="shared" si="1"/>
        <v>1008.7142857142857</v>
      </c>
      <c r="G9" s="29">
        <f t="shared" si="1"/>
        <v>2743.1428571428573</v>
      </c>
      <c r="H9" s="29">
        <f t="shared" si="1"/>
        <v>2569.8571428571427</v>
      </c>
      <c r="I9" s="29">
        <f t="shared" si="1"/>
        <v>2690.4285714285716</v>
      </c>
      <c r="J9" s="29">
        <f t="shared" si="1"/>
        <v>7182.714285714285</v>
      </c>
      <c r="K9" s="29">
        <f t="shared" si="1"/>
        <v>6687.5</v>
      </c>
      <c r="L9" s="29">
        <f t="shared" si="1"/>
        <v>2381.1666666666665</v>
      </c>
      <c r="M9" s="29">
        <f t="shared" si="1"/>
        <v>958.8333333333334</v>
      </c>
      <c r="N9" s="29">
        <f t="shared" si="1"/>
        <v>2747</v>
      </c>
      <c r="O9" s="30">
        <f t="shared" si="1"/>
        <v>3440</v>
      </c>
      <c r="P9" s="31">
        <f t="shared" si="1"/>
        <v>30136.428571428572</v>
      </c>
    </row>
    <row r="10" spans="2:16" ht="12" customHeight="1"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12" customHeight="1">
      <c r="A11" s="111" t="s">
        <v>17</v>
      </c>
      <c r="B11" s="34">
        <v>2017</v>
      </c>
      <c r="C11" s="35"/>
      <c r="D11" s="6">
        <v>0</v>
      </c>
      <c r="E11" s="6">
        <v>86</v>
      </c>
      <c r="F11" s="6">
        <v>1718</v>
      </c>
      <c r="G11" s="6">
        <v>7592</v>
      </c>
      <c r="H11" s="6">
        <v>12253</v>
      </c>
      <c r="I11" s="6">
        <v>14879</v>
      </c>
      <c r="J11" s="6">
        <v>26916</v>
      </c>
      <c r="K11" s="6"/>
      <c r="L11" s="6"/>
      <c r="M11" s="6"/>
      <c r="N11" s="6"/>
      <c r="O11" s="36"/>
      <c r="P11" s="8">
        <f aca="true" t="shared" si="2" ref="P11:P17">SUM(D11:O11)</f>
        <v>63444</v>
      </c>
    </row>
    <row r="12" spans="1:16" ht="12" customHeight="1">
      <c r="A12" s="111"/>
      <c r="B12" s="9">
        <v>2016</v>
      </c>
      <c r="C12" s="14"/>
      <c r="D12" s="11">
        <v>0</v>
      </c>
      <c r="E12" s="12">
        <v>46</v>
      </c>
      <c r="F12" s="12">
        <v>3166</v>
      </c>
      <c r="G12" s="12">
        <v>6365</v>
      </c>
      <c r="H12" s="12">
        <v>13829</v>
      </c>
      <c r="I12" s="12">
        <v>14421</v>
      </c>
      <c r="J12" s="12">
        <v>25982</v>
      </c>
      <c r="K12" s="12">
        <v>25254</v>
      </c>
      <c r="L12" s="12">
        <v>13413</v>
      </c>
      <c r="M12" s="12">
        <v>8893</v>
      </c>
      <c r="N12" s="12">
        <v>1757</v>
      </c>
      <c r="O12" s="12">
        <v>0</v>
      </c>
      <c r="P12" s="13">
        <f t="shared" si="2"/>
        <v>113126</v>
      </c>
    </row>
    <row r="13" spans="1:16" ht="12" customHeight="1">
      <c r="A13" s="111"/>
      <c r="B13" s="9">
        <v>2015</v>
      </c>
      <c r="C13" s="14"/>
      <c r="D13" s="11">
        <v>0</v>
      </c>
      <c r="E13" s="12">
        <v>0</v>
      </c>
      <c r="F13" s="12">
        <v>2063</v>
      </c>
      <c r="G13" s="12">
        <v>14277</v>
      </c>
      <c r="H13" s="12">
        <v>19630</v>
      </c>
      <c r="I13" s="12">
        <v>14853</v>
      </c>
      <c r="J13" s="12">
        <v>26656</v>
      </c>
      <c r="K13" s="12">
        <v>29638</v>
      </c>
      <c r="L13" s="12">
        <v>18569</v>
      </c>
      <c r="M13" s="12">
        <v>11092</v>
      </c>
      <c r="N13" s="12">
        <v>2139</v>
      </c>
      <c r="O13" s="15">
        <v>99</v>
      </c>
      <c r="P13" s="13">
        <f t="shared" si="2"/>
        <v>139016</v>
      </c>
    </row>
    <row r="14" spans="1:16" ht="12" customHeight="1">
      <c r="A14" s="111"/>
      <c r="B14" s="9">
        <v>2014</v>
      </c>
      <c r="C14" s="14"/>
      <c r="D14" s="11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5">
        <v>0</v>
      </c>
      <c r="P14" s="16">
        <f t="shared" si="2"/>
        <v>0</v>
      </c>
    </row>
    <row r="15" spans="1:16" ht="12" customHeight="1">
      <c r="A15" s="111"/>
      <c r="B15" s="20">
        <v>2013</v>
      </c>
      <c r="C15" s="21"/>
      <c r="D15" s="17">
        <v>0</v>
      </c>
      <c r="E15" s="37">
        <v>0</v>
      </c>
      <c r="F15" s="18">
        <v>434</v>
      </c>
      <c r="G15" s="18">
        <v>1893</v>
      </c>
      <c r="H15" s="18">
        <v>4028</v>
      </c>
      <c r="I15" s="18">
        <v>4478</v>
      </c>
      <c r="J15" s="18">
        <v>9308</v>
      </c>
      <c r="K15" s="38">
        <v>9534</v>
      </c>
      <c r="L15" s="18">
        <v>4917</v>
      </c>
      <c r="M15" s="18">
        <v>2209</v>
      </c>
      <c r="N15" s="18">
        <v>263</v>
      </c>
      <c r="O15" s="19">
        <v>0</v>
      </c>
      <c r="P15" s="16">
        <f t="shared" si="2"/>
        <v>37064</v>
      </c>
    </row>
    <row r="16" spans="1:16" ht="12" customHeight="1">
      <c r="A16" s="111"/>
      <c r="B16" s="20">
        <v>2012</v>
      </c>
      <c r="C16" s="21"/>
      <c r="D16" s="17">
        <v>30</v>
      </c>
      <c r="E16" s="37">
        <v>7</v>
      </c>
      <c r="F16" s="18">
        <v>450</v>
      </c>
      <c r="G16" s="18">
        <v>1888</v>
      </c>
      <c r="H16" s="18">
        <v>4696</v>
      </c>
      <c r="I16" s="18">
        <v>4622</v>
      </c>
      <c r="J16" s="18">
        <v>10241</v>
      </c>
      <c r="K16" s="38">
        <v>10474</v>
      </c>
      <c r="L16" s="18">
        <v>5777</v>
      </c>
      <c r="M16" s="18">
        <v>1297</v>
      </c>
      <c r="N16" s="18">
        <v>475</v>
      </c>
      <c r="O16" s="19">
        <v>0</v>
      </c>
      <c r="P16" s="16">
        <f t="shared" si="2"/>
        <v>39957</v>
      </c>
    </row>
    <row r="17" spans="1:16" ht="12" customHeight="1">
      <c r="A17" s="111"/>
      <c r="B17" s="20">
        <v>2011</v>
      </c>
      <c r="C17" s="22"/>
      <c r="D17" s="23">
        <v>58</v>
      </c>
      <c r="E17" s="24">
        <v>132</v>
      </c>
      <c r="F17" s="24">
        <v>28</v>
      </c>
      <c r="G17" s="24">
        <v>2660</v>
      </c>
      <c r="H17" s="24">
        <v>4313</v>
      </c>
      <c r="I17" s="24">
        <v>5156</v>
      </c>
      <c r="J17" s="24">
        <v>12712</v>
      </c>
      <c r="K17" s="39">
        <v>10715</v>
      </c>
      <c r="L17" s="24">
        <v>6185</v>
      </c>
      <c r="M17" s="24">
        <v>2230</v>
      </c>
      <c r="N17" s="24">
        <v>0</v>
      </c>
      <c r="O17" s="25">
        <v>44</v>
      </c>
      <c r="P17" s="16">
        <f t="shared" si="2"/>
        <v>44233</v>
      </c>
    </row>
    <row r="18" spans="1:16" ht="12" customHeight="1">
      <c r="A18" s="27" t="s">
        <v>16</v>
      </c>
      <c r="B18" s="28"/>
      <c r="C18" s="28"/>
      <c r="D18" s="29">
        <f aca="true" t="shared" si="3" ref="D18:P18">AVERAGE(D11:D17)</f>
        <v>12.571428571428571</v>
      </c>
      <c r="E18" s="29">
        <f t="shared" si="3"/>
        <v>38.714285714285715</v>
      </c>
      <c r="F18" s="29">
        <f t="shared" si="3"/>
        <v>1122.7142857142858</v>
      </c>
      <c r="G18" s="29">
        <f t="shared" si="3"/>
        <v>4953.571428571428</v>
      </c>
      <c r="H18" s="29">
        <f t="shared" si="3"/>
        <v>8392.714285714286</v>
      </c>
      <c r="I18" s="29">
        <f t="shared" si="3"/>
        <v>8344.142857142857</v>
      </c>
      <c r="J18" s="29">
        <f t="shared" si="3"/>
        <v>15973.57142857143</v>
      </c>
      <c r="K18" s="29">
        <f t="shared" si="3"/>
        <v>14269.166666666666</v>
      </c>
      <c r="L18" s="29">
        <f t="shared" si="3"/>
        <v>8143.5</v>
      </c>
      <c r="M18" s="29">
        <f t="shared" si="3"/>
        <v>4286.833333333333</v>
      </c>
      <c r="N18" s="29">
        <f t="shared" si="3"/>
        <v>772.3333333333334</v>
      </c>
      <c r="O18" s="30">
        <f t="shared" si="3"/>
        <v>23.833333333333332</v>
      </c>
      <c r="P18" s="31">
        <f t="shared" si="3"/>
        <v>62405.71428571428</v>
      </c>
    </row>
    <row r="19" spans="2:16" ht="12" customHeight="1">
      <c r="B19" s="32"/>
      <c r="C19" s="32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</row>
    <row r="20" spans="1:16" ht="12" customHeight="1">
      <c r="A20" s="111" t="s">
        <v>18</v>
      </c>
      <c r="B20" s="40">
        <v>2017</v>
      </c>
      <c r="C20" s="3"/>
      <c r="D20" s="5">
        <v>30</v>
      </c>
      <c r="E20" s="6">
        <v>10</v>
      </c>
      <c r="F20" s="6">
        <v>6</v>
      </c>
      <c r="G20" s="6">
        <v>1812</v>
      </c>
      <c r="H20" s="6">
        <v>3505</v>
      </c>
      <c r="I20" s="6">
        <v>4146</v>
      </c>
      <c r="J20" s="6">
        <v>13260</v>
      </c>
      <c r="K20" s="6"/>
      <c r="L20" s="6"/>
      <c r="M20" s="6"/>
      <c r="N20" s="6"/>
      <c r="O20" s="36"/>
      <c r="P20" s="8">
        <f aca="true" t="shared" si="4" ref="P20:P26">SUM(D20:O20)</f>
        <v>22769</v>
      </c>
    </row>
    <row r="21" spans="1:16" ht="12" customHeight="1">
      <c r="A21" s="111"/>
      <c r="B21" s="9">
        <v>2016</v>
      </c>
      <c r="C21" s="14"/>
      <c r="D21" s="11">
        <v>20</v>
      </c>
      <c r="E21" s="12">
        <v>10</v>
      </c>
      <c r="F21" s="12">
        <v>603</v>
      </c>
      <c r="G21" s="12">
        <v>1485</v>
      </c>
      <c r="H21" s="12">
        <v>3504</v>
      </c>
      <c r="I21" s="12">
        <v>4571</v>
      </c>
      <c r="J21" s="12">
        <v>14148</v>
      </c>
      <c r="K21" s="12">
        <v>13032</v>
      </c>
      <c r="L21" s="12">
        <v>4481</v>
      </c>
      <c r="M21" s="12">
        <v>1640</v>
      </c>
      <c r="N21" s="12">
        <v>530</v>
      </c>
      <c r="O21" s="12">
        <v>0</v>
      </c>
      <c r="P21" s="13">
        <f t="shared" si="4"/>
        <v>44024</v>
      </c>
    </row>
    <row r="22" spans="1:16" ht="12" customHeight="1">
      <c r="A22" s="111"/>
      <c r="B22" s="9">
        <v>2015</v>
      </c>
      <c r="C22" s="14"/>
      <c r="D22" s="11">
        <v>0</v>
      </c>
      <c r="E22" s="12">
        <v>0</v>
      </c>
      <c r="F22" s="12">
        <v>22</v>
      </c>
      <c r="G22" s="12">
        <v>1411</v>
      </c>
      <c r="H22" s="12">
        <v>5031</v>
      </c>
      <c r="I22" s="12">
        <v>4327</v>
      </c>
      <c r="J22" s="12">
        <v>12374</v>
      </c>
      <c r="K22" s="12">
        <v>11482</v>
      </c>
      <c r="L22" s="12">
        <v>4161</v>
      </c>
      <c r="M22" s="12">
        <v>2025</v>
      </c>
      <c r="N22" s="12">
        <v>949</v>
      </c>
      <c r="O22" s="15">
        <v>0</v>
      </c>
      <c r="P22" s="13">
        <f t="shared" si="4"/>
        <v>41782</v>
      </c>
    </row>
    <row r="23" spans="1:16" ht="12" customHeight="1">
      <c r="A23" s="111"/>
      <c r="B23" s="9">
        <v>2014</v>
      </c>
      <c r="C23" s="14"/>
      <c r="D23" s="11">
        <v>96</v>
      </c>
      <c r="E23" s="12">
        <v>0</v>
      </c>
      <c r="F23" s="12">
        <v>135</v>
      </c>
      <c r="G23" s="12">
        <v>1035</v>
      </c>
      <c r="H23" s="12">
        <v>3610</v>
      </c>
      <c r="I23" s="12">
        <v>4126</v>
      </c>
      <c r="J23" s="12">
        <v>8656</v>
      </c>
      <c r="K23" s="12">
        <v>10138</v>
      </c>
      <c r="L23" s="12">
        <v>3387</v>
      </c>
      <c r="M23" s="12">
        <v>1833</v>
      </c>
      <c r="N23" s="12">
        <v>735</v>
      </c>
      <c r="O23" s="15">
        <v>26</v>
      </c>
      <c r="P23" s="16">
        <f t="shared" si="4"/>
        <v>33777</v>
      </c>
    </row>
    <row r="24" spans="1:16" ht="12" customHeight="1">
      <c r="A24" s="111"/>
      <c r="B24" s="20">
        <v>2013</v>
      </c>
      <c r="C24" s="21"/>
      <c r="D24" s="17">
        <v>0</v>
      </c>
      <c r="E24" s="18">
        <v>0</v>
      </c>
      <c r="F24" s="18">
        <v>164</v>
      </c>
      <c r="G24" s="18">
        <v>773</v>
      </c>
      <c r="H24" s="18">
        <v>3540</v>
      </c>
      <c r="I24" s="18">
        <v>3947</v>
      </c>
      <c r="J24" s="18">
        <v>7872</v>
      </c>
      <c r="K24" s="38">
        <v>8785</v>
      </c>
      <c r="L24" s="18">
        <v>2794</v>
      </c>
      <c r="M24" s="18">
        <v>1254</v>
      </c>
      <c r="N24" s="18">
        <v>771</v>
      </c>
      <c r="O24" s="19">
        <v>80</v>
      </c>
      <c r="P24" s="16">
        <f t="shared" si="4"/>
        <v>29980</v>
      </c>
    </row>
    <row r="25" spans="1:16" ht="12" customHeight="1">
      <c r="A25" s="111"/>
      <c r="B25" s="20">
        <v>2012</v>
      </c>
      <c r="C25" s="21"/>
      <c r="D25" s="17">
        <v>0</v>
      </c>
      <c r="E25" s="18">
        <v>0</v>
      </c>
      <c r="F25" s="18">
        <v>381</v>
      </c>
      <c r="G25" s="18">
        <v>1279</v>
      </c>
      <c r="H25" s="18">
        <v>3252</v>
      </c>
      <c r="I25" s="18">
        <v>3433</v>
      </c>
      <c r="J25" s="18">
        <v>9955</v>
      </c>
      <c r="K25" s="38">
        <v>9933</v>
      </c>
      <c r="L25" s="18">
        <v>4294</v>
      </c>
      <c r="M25" s="18">
        <v>975</v>
      </c>
      <c r="N25" s="18">
        <v>858</v>
      </c>
      <c r="O25" s="19">
        <v>0</v>
      </c>
      <c r="P25" s="16">
        <f t="shared" si="4"/>
        <v>34360</v>
      </c>
    </row>
    <row r="26" spans="1:16" ht="12" customHeight="1">
      <c r="A26" s="111"/>
      <c r="B26" s="20">
        <v>2011</v>
      </c>
      <c r="C26" s="22"/>
      <c r="D26" s="23">
        <v>0</v>
      </c>
      <c r="E26" s="24">
        <v>0</v>
      </c>
      <c r="F26" s="24">
        <v>0</v>
      </c>
      <c r="G26" s="24">
        <v>1249</v>
      </c>
      <c r="H26" s="24">
        <v>2363</v>
      </c>
      <c r="I26" s="24">
        <v>3736</v>
      </c>
      <c r="J26" s="24">
        <v>11885</v>
      </c>
      <c r="K26" s="24">
        <v>10325</v>
      </c>
      <c r="L26" s="24">
        <v>3294</v>
      </c>
      <c r="M26" s="24">
        <v>1335</v>
      </c>
      <c r="N26" s="24">
        <v>0</v>
      </c>
      <c r="O26" s="25">
        <v>0</v>
      </c>
      <c r="P26" s="16">
        <f t="shared" si="4"/>
        <v>34187</v>
      </c>
    </row>
    <row r="27" spans="1:16" ht="12" customHeight="1">
      <c r="A27" s="27" t="s">
        <v>16</v>
      </c>
      <c r="B27" s="28"/>
      <c r="C27" s="28"/>
      <c r="D27" s="29">
        <f aca="true" t="shared" si="5" ref="D27:P27">AVERAGE(D20:D26)</f>
        <v>20.857142857142858</v>
      </c>
      <c r="E27" s="29">
        <f t="shared" si="5"/>
        <v>2.857142857142857</v>
      </c>
      <c r="F27" s="29">
        <f t="shared" si="5"/>
        <v>187.28571428571428</v>
      </c>
      <c r="G27" s="29">
        <f t="shared" si="5"/>
        <v>1292</v>
      </c>
      <c r="H27" s="29">
        <f t="shared" si="5"/>
        <v>3543.5714285714284</v>
      </c>
      <c r="I27" s="29">
        <f t="shared" si="5"/>
        <v>4040.8571428571427</v>
      </c>
      <c r="J27" s="29">
        <f t="shared" si="5"/>
        <v>11164.285714285714</v>
      </c>
      <c r="K27" s="29">
        <f t="shared" si="5"/>
        <v>10615.833333333334</v>
      </c>
      <c r="L27" s="29">
        <f t="shared" si="5"/>
        <v>3735.1666666666665</v>
      </c>
      <c r="M27" s="29">
        <f t="shared" si="5"/>
        <v>1510.3333333333333</v>
      </c>
      <c r="N27" s="29">
        <f t="shared" si="5"/>
        <v>640.5</v>
      </c>
      <c r="O27" s="30">
        <f t="shared" si="5"/>
        <v>17.666666666666668</v>
      </c>
      <c r="P27" s="31">
        <f t="shared" si="5"/>
        <v>34411.28571428572</v>
      </c>
    </row>
    <row r="28" spans="2:16" ht="12" customHeight="1">
      <c r="B28" s="32"/>
      <c r="C28" s="3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</row>
    <row r="29" spans="1:16" ht="12" customHeight="1">
      <c r="A29" s="112" t="s">
        <v>19</v>
      </c>
      <c r="B29" s="3">
        <v>2017</v>
      </c>
      <c r="C29" s="10"/>
      <c r="D29" s="5">
        <v>0</v>
      </c>
      <c r="E29" s="6">
        <v>0</v>
      </c>
      <c r="F29" s="6">
        <v>72</v>
      </c>
      <c r="G29" s="6">
        <v>4697</v>
      </c>
      <c r="H29" s="6">
        <v>5029</v>
      </c>
      <c r="I29" s="6">
        <v>5742</v>
      </c>
      <c r="J29" s="6">
        <v>17066</v>
      </c>
      <c r="K29" s="6"/>
      <c r="L29" s="6"/>
      <c r="M29" s="6"/>
      <c r="N29" s="6"/>
      <c r="O29" s="7"/>
      <c r="P29" s="8">
        <f aca="true" t="shared" si="6" ref="P29:P35">SUM(D29:O29)</f>
        <v>32606</v>
      </c>
    </row>
    <row r="30" spans="1:16" ht="12" customHeight="1">
      <c r="A30" s="112"/>
      <c r="B30" s="9">
        <v>2016</v>
      </c>
      <c r="C30" s="14"/>
      <c r="D30" s="11">
        <v>0</v>
      </c>
      <c r="E30" s="12">
        <v>0</v>
      </c>
      <c r="F30" s="12">
        <v>1496</v>
      </c>
      <c r="G30" s="12">
        <v>1917</v>
      </c>
      <c r="H30" s="12">
        <v>4048</v>
      </c>
      <c r="I30" s="12">
        <v>5103</v>
      </c>
      <c r="J30" s="12">
        <v>18413</v>
      </c>
      <c r="K30" s="12">
        <v>16926</v>
      </c>
      <c r="L30" s="12">
        <v>6094</v>
      </c>
      <c r="M30" s="12">
        <v>2806</v>
      </c>
      <c r="N30" s="12">
        <v>26</v>
      </c>
      <c r="O30" s="15">
        <v>0</v>
      </c>
      <c r="P30" s="41">
        <f t="shared" si="6"/>
        <v>56829</v>
      </c>
    </row>
    <row r="31" spans="1:16" ht="12" customHeight="1">
      <c r="A31" s="112"/>
      <c r="B31" s="9">
        <v>2015</v>
      </c>
      <c r="C31" s="14"/>
      <c r="D31" s="11">
        <v>0</v>
      </c>
      <c r="E31" s="12">
        <v>0</v>
      </c>
      <c r="F31" s="12">
        <v>0</v>
      </c>
      <c r="G31" s="12">
        <v>2316</v>
      </c>
      <c r="H31" s="12">
        <v>6234</v>
      </c>
      <c r="I31" s="12">
        <v>5665</v>
      </c>
      <c r="J31" s="12">
        <v>14023</v>
      </c>
      <c r="K31" s="12">
        <v>14115</v>
      </c>
      <c r="L31" s="12">
        <v>5215</v>
      </c>
      <c r="M31" s="12">
        <v>2312</v>
      </c>
      <c r="N31" s="12">
        <v>135</v>
      </c>
      <c r="O31" s="15">
        <v>0</v>
      </c>
      <c r="P31" s="41">
        <f t="shared" si="6"/>
        <v>50015</v>
      </c>
    </row>
    <row r="32" spans="1:16" ht="12" customHeight="1">
      <c r="A32" s="112"/>
      <c r="B32" s="9">
        <v>2014</v>
      </c>
      <c r="C32" s="14"/>
      <c r="D32" s="11">
        <v>0</v>
      </c>
      <c r="E32" s="12">
        <v>0</v>
      </c>
      <c r="F32" s="12">
        <v>0</v>
      </c>
      <c r="G32" s="12">
        <v>3298</v>
      </c>
      <c r="H32" s="12">
        <v>6677</v>
      </c>
      <c r="I32" s="12">
        <v>6232</v>
      </c>
      <c r="J32" s="12">
        <v>14353</v>
      </c>
      <c r="K32" s="12">
        <v>17863</v>
      </c>
      <c r="L32" s="12">
        <v>5076</v>
      </c>
      <c r="M32" s="12">
        <v>2394</v>
      </c>
      <c r="N32" s="12">
        <v>93</v>
      </c>
      <c r="O32" s="15">
        <v>0</v>
      </c>
      <c r="P32" s="42">
        <f t="shared" si="6"/>
        <v>55986</v>
      </c>
    </row>
    <row r="33" spans="1:16" ht="12" customHeight="1">
      <c r="A33" s="112"/>
      <c r="B33" s="20">
        <v>2013</v>
      </c>
      <c r="C33" s="21"/>
      <c r="D33" s="17">
        <v>0</v>
      </c>
      <c r="E33" s="18">
        <v>0</v>
      </c>
      <c r="F33" s="18">
        <v>148</v>
      </c>
      <c r="G33" s="18">
        <v>1309</v>
      </c>
      <c r="H33" s="18">
        <v>4614</v>
      </c>
      <c r="I33" s="18">
        <v>4772</v>
      </c>
      <c r="J33" s="18">
        <v>12605</v>
      </c>
      <c r="K33" s="38">
        <v>13578</v>
      </c>
      <c r="L33" s="18">
        <v>4000</v>
      </c>
      <c r="M33" s="18">
        <v>2260</v>
      </c>
      <c r="N33" s="18">
        <v>3</v>
      </c>
      <c r="O33" s="19">
        <v>20</v>
      </c>
      <c r="P33" s="42">
        <f t="shared" si="6"/>
        <v>43309</v>
      </c>
    </row>
    <row r="34" spans="1:16" ht="12" customHeight="1">
      <c r="A34" s="112"/>
      <c r="B34" s="20">
        <v>2012</v>
      </c>
      <c r="C34" s="21"/>
      <c r="D34" s="17">
        <v>0</v>
      </c>
      <c r="E34" s="18">
        <v>0</v>
      </c>
      <c r="F34" s="18">
        <v>61</v>
      </c>
      <c r="G34" s="18">
        <v>1169</v>
      </c>
      <c r="H34" s="18">
        <v>2750</v>
      </c>
      <c r="I34" s="18">
        <v>3287</v>
      </c>
      <c r="J34" s="18">
        <v>7443</v>
      </c>
      <c r="K34" s="38">
        <v>7423</v>
      </c>
      <c r="L34" s="18">
        <v>3403</v>
      </c>
      <c r="M34" s="18">
        <v>814</v>
      </c>
      <c r="N34" s="18">
        <v>0</v>
      </c>
      <c r="O34" s="19">
        <v>0</v>
      </c>
      <c r="P34" s="42">
        <f t="shared" si="6"/>
        <v>26350</v>
      </c>
    </row>
    <row r="35" spans="1:16" ht="12" customHeight="1">
      <c r="A35" s="112"/>
      <c r="B35" s="20">
        <v>2011</v>
      </c>
      <c r="C35" s="22"/>
      <c r="D35" s="23">
        <v>0</v>
      </c>
      <c r="E35" s="24">
        <v>0</v>
      </c>
      <c r="F35" s="24">
        <v>0</v>
      </c>
      <c r="G35" s="24">
        <v>1113</v>
      </c>
      <c r="H35" s="24">
        <v>2399</v>
      </c>
      <c r="I35" s="24">
        <v>3320</v>
      </c>
      <c r="J35" s="24">
        <v>9148</v>
      </c>
      <c r="K35" s="39">
        <v>6919</v>
      </c>
      <c r="L35" s="24">
        <v>3439</v>
      </c>
      <c r="M35" s="24">
        <v>1157</v>
      </c>
      <c r="N35" s="24">
        <v>0</v>
      </c>
      <c r="O35" s="25">
        <v>0</v>
      </c>
      <c r="P35" s="42">
        <f t="shared" si="6"/>
        <v>27495</v>
      </c>
    </row>
    <row r="36" spans="1:16" ht="12" customHeight="1">
      <c r="A36" s="27" t="s">
        <v>16</v>
      </c>
      <c r="B36" s="28"/>
      <c r="C36" s="28"/>
      <c r="D36" s="29">
        <f aca="true" t="shared" si="7" ref="D36:P36">AVERAGE(D29:D35)</f>
        <v>0</v>
      </c>
      <c r="E36" s="29">
        <f t="shared" si="7"/>
        <v>0</v>
      </c>
      <c r="F36" s="29">
        <f t="shared" si="7"/>
        <v>253.85714285714286</v>
      </c>
      <c r="G36" s="29">
        <f t="shared" si="7"/>
        <v>2259.8571428571427</v>
      </c>
      <c r="H36" s="29">
        <f t="shared" si="7"/>
        <v>4535.857142857143</v>
      </c>
      <c r="I36" s="29">
        <f t="shared" si="7"/>
        <v>4874.428571428572</v>
      </c>
      <c r="J36" s="29">
        <f t="shared" si="7"/>
        <v>13293</v>
      </c>
      <c r="K36" s="29">
        <f t="shared" si="7"/>
        <v>12804</v>
      </c>
      <c r="L36" s="29">
        <f t="shared" si="7"/>
        <v>4537.833333333333</v>
      </c>
      <c r="M36" s="29">
        <f t="shared" si="7"/>
        <v>1957.1666666666667</v>
      </c>
      <c r="N36" s="29">
        <f t="shared" si="7"/>
        <v>42.833333333333336</v>
      </c>
      <c r="O36" s="30">
        <f t="shared" si="7"/>
        <v>3.3333333333333335</v>
      </c>
      <c r="P36" s="31">
        <f t="shared" si="7"/>
        <v>41798.57142857143</v>
      </c>
    </row>
    <row r="37" spans="2:16" ht="12" customHeight="1"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</row>
    <row r="38" spans="1:16" ht="12" customHeight="1">
      <c r="A38" s="111" t="s">
        <v>20</v>
      </c>
      <c r="B38" s="40">
        <v>2017</v>
      </c>
      <c r="C38" s="3"/>
      <c r="D38" s="5">
        <v>4</v>
      </c>
      <c r="E38" s="6">
        <v>0</v>
      </c>
      <c r="F38" s="6">
        <v>5</v>
      </c>
      <c r="G38" s="6">
        <v>3558</v>
      </c>
      <c r="H38" s="6">
        <v>6928</v>
      </c>
      <c r="I38" s="6">
        <v>12158</v>
      </c>
      <c r="J38" s="6">
        <v>17691</v>
      </c>
      <c r="K38" s="6"/>
      <c r="L38" s="6"/>
      <c r="M38" s="6"/>
      <c r="N38" s="6"/>
      <c r="O38" s="36"/>
      <c r="P38" s="8">
        <f aca="true" t="shared" si="8" ref="P38:P44">SUM(D38:O38)</f>
        <v>40344</v>
      </c>
    </row>
    <row r="39" spans="1:16" ht="12" customHeight="1">
      <c r="A39" s="111"/>
      <c r="B39" s="9">
        <v>2016</v>
      </c>
      <c r="C39" s="14"/>
      <c r="D39" s="11">
        <v>0</v>
      </c>
      <c r="E39" s="12">
        <v>0</v>
      </c>
      <c r="F39" s="12">
        <v>2527</v>
      </c>
      <c r="G39" s="12">
        <v>1188</v>
      </c>
      <c r="H39" s="12">
        <v>7631</v>
      </c>
      <c r="I39" s="12">
        <v>14609</v>
      </c>
      <c r="J39" s="12">
        <v>21955</v>
      </c>
      <c r="K39" s="12">
        <v>21216</v>
      </c>
      <c r="L39" s="12">
        <v>5256</v>
      </c>
      <c r="M39" s="12">
        <v>1971</v>
      </c>
      <c r="N39" s="12">
        <v>0</v>
      </c>
      <c r="O39" s="12">
        <v>0</v>
      </c>
      <c r="P39" s="13">
        <f t="shared" si="8"/>
        <v>76353</v>
      </c>
    </row>
    <row r="40" spans="1:16" ht="12" customHeight="1">
      <c r="A40" s="111"/>
      <c r="B40" s="9">
        <v>2015</v>
      </c>
      <c r="C40" s="14"/>
      <c r="D40" s="11">
        <v>0</v>
      </c>
      <c r="E40" s="12">
        <v>0</v>
      </c>
      <c r="F40" s="12">
        <v>0</v>
      </c>
      <c r="G40" s="12">
        <v>3149</v>
      </c>
      <c r="H40" s="12">
        <v>7758</v>
      </c>
      <c r="I40" s="12">
        <v>13110</v>
      </c>
      <c r="J40" s="12">
        <v>19088</v>
      </c>
      <c r="K40" s="12">
        <v>21364</v>
      </c>
      <c r="L40" s="12">
        <v>7567</v>
      </c>
      <c r="M40" s="12">
        <v>1890</v>
      </c>
      <c r="N40" s="12">
        <v>310</v>
      </c>
      <c r="O40" s="15">
        <v>6976</v>
      </c>
      <c r="P40" s="13">
        <f t="shared" si="8"/>
        <v>81212</v>
      </c>
    </row>
    <row r="41" spans="1:16" ht="12" customHeight="1">
      <c r="A41" s="111"/>
      <c r="B41" s="9">
        <v>2014</v>
      </c>
      <c r="C41" s="14"/>
      <c r="D41" s="11">
        <v>0</v>
      </c>
      <c r="E41" s="12">
        <v>0</v>
      </c>
      <c r="F41" s="12">
        <v>0</v>
      </c>
      <c r="G41" s="12">
        <v>4311</v>
      </c>
      <c r="H41" s="12">
        <v>7155</v>
      </c>
      <c r="I41" s="12">
        <v>13518</v>
      </c>
      <c r="J41" s="12">
        <v>17350</v>
      </c>
      <c r="K41" s="12">
        <v>21699</v>
      </c>
      <c r="L41" s="12">
        <v>3997</v>
      </c>
      <c r="M41" s="12">
        <v>3015</v>
      </c>
      <c r="N41" s="12">
        <v>0</v>
      </c>
      <c r="O41" s="15">
        <v>6256</v>
      </c>
      <c r="P41" s="16">
        <f t="shared" si="8"/>
        <v>77301</v>
      </c>
    </row>
    <row r="42" spans="1:16" ht="12" customHeight="1">
      <c r="A42" s="111"/>
      <c r="B42" s="20">
        <v>2013</v>
      </c>
      <c r="C42" s="21"/>
      <c r="D42" s="17">
        <v>0</v>
      </c>
      <c r="E42" s="18">
        <v>0</v>
      </c>
      <c r="F42" s="18">
        <v>235</v>
      </c>
      <c r="G42" s="18">
        <v>2216</v>
      </c>
      <c r="H42" s="18">
        <v>5314</v>
      </c>
      <c r="I42" s="18">
        <v>12038</v>
      </c>
      <c r="J42" s="18">
        <v>17591</v>
      </c>
      <c r="K42" s="38">
        <v>18948</v>
      </c>
      <c r="L42" s="18">
        <v>3377</v>
      </c>
      <c r="M42" s="18">
        <v>1984</v>
      </c>
      <c r="N42" s="18">
        <v>0</v>
      </c>
      <c r="O42" s="19">
        <v>4969</v>
      </c>
      <c r="P42" s="16">
        <f t="shared" si="8"/>
        <v>66672</v>
      </c>
    </row>
    <row r="43" spans="1:16" ht="12" customHeight="1">
      <c r="A43" s="111"/>
      <c r="B43" s="20">
        <v>2012</v>
      </c>
      <c r="C43" s="21"/>
      <c r="D43" s="17">
        <v>0</v>
      </c>
      <c r="E43" s="18">
        <v>0</v>
      </c>
      <c r="F43" s="18">
        <v>16</v>
      </c>
      <c r="G43" s="18">
        <v>2012</v>
      </c>
      <c r="H43" s="18">
        <v>6455</v>
      </c>
      <c r="I43" s="18">
        <v>13318</v>
      </c>
      <c r="J43" s="18">
        <v>16673</v>
      </c>
      <c r="K43" s="38">
        <v>18738</v>
      </c>
      <c r="L43" s="18">
        <v>3623</v>
      </c>
      <c r="M43" s="18">
        <v>1303</v>
      </c>
      <c r="N43" s="18">
        <v>0</v>
      </c>
      <c r="O43" s="19">
        <v>0</v>
      </c>
      <c r="P43" s="16">
        <f t="shared" si="8"/>
        <v>62138</v>
      </c>
    </row>
    <row r="44" spans="1:18" ht="12" customHeight="1">
      <c r="A44" s="111"/>
      <c r="B44" s="20">
        <v>2011</v>
      </c>
      <c r="C44" s="22"/>
      <c r="D44" s="23">
        <v>0</v>
      </c>
      <c r="E44" s="24">
        <v>0</v>
      </c>
      <c r="F44" s="24">
        <v>0</v>
      </c>
      <c r="G44" s="24">
        <v>2711</v>
      </c>
      <c r="H44" s="24">
        <v>4710</v>
      </c>
      <c r="I44" s="24">
        <v>7609</v>
      </c>
      <c r="J44" s="24">
        <v>17512</v>
      </c>
      <c r="K44" s="39">
        <v>17697</v>
      </c>
      <c r="L44" s="24">
        <v>4601</v>
      </c>
      <c r="M44" s="24">
        <v>1809</v>
      </c>
      <c r="N44" s="24">
        <v>0</v>
      </c>
      <c r="O44" s="25">
        <v>6925</v>
      </c>
      <c r="P44" s="16">
        <f t="shared" si="8"/>
        <v>63574</v>
      </c>
      <c r="R44" s="43"/>
    </row>
    <row r="45" spans="1:16" ht="12" customHeight="1">
      <c r="A45" s="27" t="s">
        <v>16</v>
      </c>
      <c r="B45" s="44"/>
      <c r="C45" s="44"/>
      <c r="D45" s="29">
        <f aca="true" t="shared" si="9" ref="D45:P45">AVERAGE(D38:D44)</f>
        <v>0.5714285714285714</v>
      </c>
      <c r="E45" s="29">
        <f t="shared" si="9"/>
        <v>0</v>
      </c>
      <c r="F45" s="29">
        <f t="shared" si="9"/>
        <v>397.57142857142856</v>
      </c>
      <c r="G45" s="29">
        <f t="shared" si="9"/>
        <v>2735</v>
      </c>
      <c r="H45" s="29">
        <f t="shared" si="9"/>
        <v>6564.428571428572</v>
      </c>
      <c r="I45" s="29">
        <f t="shared" si="9"/>
        <v>12337.142857142857</v>
      </c>
      <c r="J45" s="29">
        <f t="shared" si="9"/>
        <v>18265.714285714286</v>
      </c>
      <c r="K45" s="29">
        <f t="shared" si="9"/>
        <v>19943.666666666668</v>
      </c>
      <c r="L45" s="29">
        <f t="shared" si="9"/>
        <v>4736.833333333333</v>
      </c>
      <c r="M45" s="29">
        <f t="shared" si="9"/>
        <v>1995.3333333333333</v>
      </c>
      <c r="N45" s="29">
        <f t="shared" si="9"/>
        <v>51.666666666666664</v>
      </c>
      <c r="O45" s="30">
        <f t="shared" si="9"/>
        <v>4187.666666666667</v>
      </c>
      <c r="P45" s="31">
        <f t="shared" si="9"/>
        <v>66799.14285714286</v>
      </c>
    </row>
    <row r="46" ht="12" customHeight="1"/>
    <row r="47" ht="12" customHeight="1"/>
    <row r="48" ht="12" customHeight="1"/>
    <row r="49" ht="12" customHeight="1"/>
    <row r="50" spans="1:31" ht="12" customHeight="1">
      <c r="A50" s="45" t="s">
        <v>21</v>
      </c>
      <c r="B50" s="46">
        <v>2010</v>
      </c>
      <c r="C50" s="46">
        <v>2011</v>
      </c>
      <c r="D50" s="46">
        <v>2011</v>
      </c>
      <c r="E50" s="46">
        <v>2012</v>
      </c>
      <c r="F50" s="46">
        <v>2013</v>
      </c>
      <c r="G50" s="46">
        <v>2014</v>
      </c>
      <c r="H50" s="46">
        <v>2015</v>
      </c>
      <c r="I50" s="45">
        <v>2016</v>
      </c>
      <c r="J50" s="47">
        <v>2017</v>
      </c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</row>
    <row r="51" spans="1:31" ht="12" customHeight="1">
      <c r="A51" s="49" t="s">
        <v>15</v>
      </c>
      <c r="B51" s="50">
        <v>29468</v>
      </c>
      <c r="C51" s="50">
        <f>P8</f>
        <v>34992</v>
      </c>
      <c r="D51" s="50">
        <f>P8</f>
        <v>34992</v>
      </c>
      <c r="E51" s="50">
        <f>P7</f>
        <v>30272</v>
      </c>
      <c r="F51" s="50">
        <f>P6</f>
        <v>29394</v>
      </c>
      <c r="G51" s="50">
        <f>P5</f>
        <v>33374</v>
      </c>
      <c r="H51" s="50">
        <f>P4</f>
        <v>33945</v>
      </c>
      <c r="I51" s="50">
        <f>P3</f>
        <v>30129</v>
      </c>
      <c r="J51" s="48">
        <f>P2</f>
        <v>18849</v>
      </c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</row>
    <row r="52" spans="1:31" ht="12" customHeight="1">
      <c r="A52" s="49" t="s">
        <v>17</v>
      </c>
      <c r="B52" s="50">
        <v>49752</v>
      </c>
      <c r="C52" s="50">
        <f>P17</f>
        <v>44233</v>
      </c>
      <c r="D52" s="50">
        <f>P17</f>
        <v>44233</v>
      </c>
      <c r="E52" s="50">
        <f>P16</f>
        <v>39957</v>
      </c>
      <c r="F52" s="50">
        <f>P15</f>
        <v>37064</v>
      </c>
      <c r="G52" s="50">
        <f>P14</f>
        <v>0</v>
      </c>
      <c r="H52" s="50">
        <f>P13</f>
        <v>139016</v>
      </c>
      <c r="I52" s="50">
        <f>P12</f>
        <v>113126</v>
      </c>
      <c r="J52" s="48">
        <f>P11</f>
        <v>63444</v>
      </c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</row>
    <row r="53" spans="1:31" ht="12" customHeight="1">
      <c r="A53" s="49" t="s">
        <v>18</v>
      </c>
      <c r="B53" s="50">
        <v>42090</v>
      </c>
      <c r="C53" s="50">
        <f>P26</f>
        <v>34187</v>
      </c>
      <c r="D53" s="50">
        <f>P26</f>
        <v>34187</v>
      </c>
      <c r="E53" s="50">
        <f>P25</f>
        <v>34360</v>
      </c>
      <c r="F53" s="50">
        <f>P24</f>
        <v>29980</v>
      </c>
      <c r="G53" s="50">
        <f>P23</f>
        <v>33777</v>
      </c>
      <c r="H53" s="50">
        <f>P22</f>
        <v>41782</v>
      </c>
      <c r="I53" s="50">
        <f>P21</f>
        <v>44024</v>
      </c>
      <c r="J53" s="48">
        <f>P20</f>
        <v>22769</v>
      </c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</row>
    <row r="54" spans="1:31" ht="12" customHeight="1">
      <c r="A54" s="49" t="s">
        <v>19</v>
      </c>
      <c r="B54" s="50">
        <v>50789</v>
      </c>
      <c r="C54" s="50">
        <f>P35</f>
        <v>27495</v>
      </c>
      <c r="D54" s="50">
        <f>P35</f>
        <v>27495</v>
      </c>
      <c r="E54" s="50">
        <f>P34</f>
        <v>26350</v>
      </c>
      <c r="F54" s="50">
        <f>P33</f>
        <v>43309</v>
      </c>
      <c r="G54" s="50">
        <f>P32</f>
        <v>55986</v>
      </c>
      <c r="H54" s="50">
        <f>P31</f>
        <v>50015</v>
      </c>
      <c r="I54" s="50">
        <f>P30</f>
        <v>56829</v>
      </c>
      <c r="J54" s="48">
        <f>P29</f>
        <v>32606</v>
      </c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</row>
    <row r="55" spans="1:10" ht="12" customHeight="1">
      <c r="A55" s="49" t="s">
        <v>20</v>
      </c>
      <c r="B55" s="50">
        <v>71811</v>
      </c>
      <c r="C55" s="50">
        <f>P44</f>
        <v>63574</v>
      </c>
      <c r="D55" s="50">
        <f>P44</f>
        <v>63574</v>
      </c>
      <c r="E55" s="50">
        <f>P43</f>
        <v>62138</v>
      </c>
      <c r="F55" s="50">
        <f>P42</f>
        <v>66672</v>
      </c>
      <c r="G55" s="50">
        <f>P41</f>
        <v>77301</v>
      </c>
      <c r="H55" s="50">
        <f>P40</f>
        <v>81212</v>
      </c>
      <c r="I55" s="50">
        <f>P39</f>
        <v>76353</v>
      </c>
      <c r="J55" s="48">
        <f>P38</f>
        <v>40344</v>
      </c>
    </row>
    <row r="56" spans="1:10" ht="12" customHeight="1">
      <c r="A56" s="49" t="s">
        <v>14</v>
      </c>
      <c r="B56" s="51">
        <f aca="true" t="shared" si="10" ref="B56:J56">SUM(B51:B55)</f>
        <v>243910</v>
      </c>
      <c r="C56" s="51">
        <f t="shared" si="10"/>
        <v>204481</v>
      </c>
      <c r="D56" s="51">
        <f t="shared" si="10"/>
        <v>204481</v>
      </c>
      <c r="E56" s="51">
        <f t="shared" si="10"/>
        <v>193077</v>
      </c>
      <c r="F56" s="51">
        <f t="shared" si="10"/>
        <v>206419</v>
      </c>
      <c r="G56" s="51">
        <f t="shared" si="10"/>
        <v>200438</v>
      </c>
      <c r="H56" s="51">
        <f t="shared" si="10"/>
        <v>345970</v>
      </c>
      <c r="I56" s="51">
        <f t="shared" si="10"/>
        <v>320461</v>
      </c>
      <c r="J56" s="52">
        <f t="shared" si="10"/>
        <v>178012</v>
      </c>
    </row>
    <row r="57" spans="1:8" ht="12" customHeight="1">
      <c r="A57" s="49"/>
      <c r="B57" s="49"/>
      <c r="C57" s="53"/>
      <c r="D57" s="33"/>
      <c r="E57" s="33"/>
      <c r="F57" s="33"/>
      <c r="G57" s="33"/>
      <c r="H57" s="48"/>
    </row>
    <row r="58" spans="1:8" ht="12" customHeight="1">
      <c r="A58" s="49"/>
      <c r="B58" s="49"/>
      <c r="C58" s="53"/>
      <c r="D58" s="33"/>
      <c r="E58" s="33"/>
      <c r="F58" s="33"/>
      <c r="G58" s="33"/>
      <c r="H58" s="48"/>
    </row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</sheetData>
  <sheetProtection selectLockedCells="1" selectUnlockedCells="1"/>
  <mergeCells count="5">
    <mergeCell ref="A2:A8"/>
    <mergeCell ref="A11:A17"/>
    <mergeCell ref="A20:A26"/>
    <mergeCell ref="A29:A35"/>
    <mergeCell ref="A38:A44"/>
  </mergeCells>
  <printOptions horizontalCentered="1"/>
  <pageMargins left="0.39375" right="0.3541666666666667" top="0.4722222222222222" bottom="0.4326388888888889" header="0.2361111111111111" footer="0.19652777777777777"/>
  <pageSetup horizontalDpi="300" verticalDpi="300" orientation="landscape" paperSize="9"/>
  <headerFooter alignWithMargins="0">
    <oddHeader>&amp;CNávštěvnost objektů NPÚ v Královéhradeckém kraji</oddHeader>
    <oddFooter>&amp;L&amp;8Zdroj: NPÚ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8"/>
  <sheetViews>
    <sheetView zoomScalePageLayoutView="0" workbookViewId="0" topLeftCell="A58">
      <selection activeCell="T71" sqref="T71"/>
    </sheetView>
  </sheetViews>
  <sheetFormatPr defaultColWidth="8.7109375" defaultRowHeight="12.75"/>
  <cols>
    <col min="1" max="1" width="20.28125" style="54" customWidth="1"/>
    <col min="2" max="16384" width="8.7109375" style="54" customWidth="1"/>
  </cols>
  <sheetData>
    <row r="1" spans="1:16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22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"/>
    </row>
    <row r="2" spans="1:16" ht="12.75">
      <c r="A2" s="110" t="s">
        <v>23</v>
      </c>
      <c r="B2" s="55">
        <v>2017</v>
      </c>
      <c r="C2" s="5">
        <v>0</v>
      </c>
      <c r="D2" s="6">
        <v>0</v>
      </c>
      <c r="E2" s="6">
        <v>0</v>
      </c>
      <c r="F2" s="6">
        <v>4099</v>
      </c>
      <c r="G2" s="6">
        <v>7854</v>
      </c>
      <c r="H2" s="6">
        <v>8448</v>
      </c>
      <c r="I2" s="6">
        <v>21007</v>
      </c>
      <c r="J2" s="6"/>
      <c r="K2" s="6"/>
      <c r="L2" s="6"/>
      <c r="M2" s="6"/>
      <c r="N2" s="7"/>
      <c r="O2" s="56">
        <f aca="true" t="shared" si="0" ref="O2:O9">SUM(C2:N2)</f>
        <v>41408</v>
      </c>
      <c r="P2" s="1"/>
    </row>
    <row r="3" spans="1:16" ht="12.75">
      <c r="A3" s="110"/>
      <c r="B3" s="57">
        <v>2016</v>
      </c>
      <c r="C3" s="58">
        <v>0</v>
      </c>
      <c r="D3" s="59">
        <v>0</v>
      </c>
      <c r="E3" s="59">
        <v>1334</v>
      </c>
      <c r="F3" s="59">
        <v>2434</v>
      </c>
      <c r="G3" s="59">
        <v>7296</v>
      </c>
      <c r="H3" s="59">
        <v>7679</v>
      </c>
      <c r="I3" s="59">
        <v>21945</v>
      </c>
      <c r="J3" s="59">
        <v>17858</v>
      </c>
      <c r="K3" s="59">
        <v>6737</v>
      </c>
      <c r="L3" s="59">
        <v>2734</v>
      </c>
      <c r="M3" s="59">
        <v>30</v>
      </c>
      <c r="N3" s="60">
        <v>26</v>
      </c>
      <c r="O3" s="16">
        <f t="shared" si="0"/>
        <v>68073</v>
      </c>
      <c r="P3" s="1"/>
    </row>
    <row r="4" spans="1:16" ht="12.75">
      <c r="A4" s="110"/>
      <c r="B4" s="61">
        <v>2015</v>
      </c>
      <c r="C4" s="62">
        <v>0</v>
      </c>
      <c r="D4" s="63">
        <v>0</v>
      </c>
      <c r="E4" s="63">
        <v>0</v>
      </c>
      <c r="F4" s="63">
        <v>2436</v>
      </c>
      <c r="G4" s="63">
        <v>9104</v>
      </c>
      <c r="H4" s="63">
        <v>8017</v>
      </c>
      <c r="I4" s="63">
        <v>17371</v>
      </c>
      <c r="J4" s="63">
        <v>14534</v>
      </c>
      <c r="K4" s="63">
        <v>5799</v>
      </c>
      <c r="L4" s="63">
        <v>2486</v>
      </c>
      <c r="M4" s="63">
        <v>340</v>
      </c>
      <c r="N4" s="64">
        <v>0</v>
      </c>
      <c r="O4" s="16">
        <f t="shared" si="0"/>
        <v>60087</v>
      </c>
      <c r="P4" s="1"/>
    </row>
    <row r="5" spans="1:16" ht="12.75">
      <c r="A5" s="110"/>
      <c r="B5" s="20">
        <v>2014</v>
      </c>
      <c r="C5" s="65">
        <v>0</v>
      </c>
      <c r="D5" s="66">
        <v>0</v>
      </c>
      <c r="E5" s="66">
        <v>0</v>
      </c>
      <c r="F5" s="66">
        <v>3545</v>
      </c>
      <c r="G5" s="66">
        <v>6795</v>
      </c>
      <c r="H5" s="66">
        <v>7980</v>
      </c>
      <c r="I5" s="66">
        <v>16070</v>
      </c>
      <c r="J5" s="66">
        <v>18714</v>
      </c>
      <c r="K5" s="66">
        <v>4180</v>
      </c>
      <c r="L5" s="66">
        <v>2653</v>
      </c>
      <c r="M5" s="66">
        <v>0</v>
      </c>
      <c r="N5" s="67">
        <v>0</v>
      </c>
      <c r="O5" s="16">
        <f t="shared" si="0"/>
        <v>59937</v>
      </c>
      <c r="P5" s="1"/>
    </row>
    <row r="6" spans="1:16" ht="12.75">
      <c r="A6" s="110"/>
      <c r="B6" s="9">
        <v>2013</v>
      </c>
      <c r="C6" s="68">
        <v>0</v>
      </c>
      <c r="D6" s="69">
        <v>0</v>
      </c>
      <c r="E6" s="69">
        <v>0</v>
      </c>
      <c r="F6" s="69">
        <v>953</v>
      </c>
      <c r="G6" s="69">
        <v>6078</v>
      </c>
      <c r="H6" s="69">
        <v>7030</v>
      </c>
      <c r="I6" s="69">
        <v>15298</v>
      </c>
      <c r="J6" s="69">
        <v>16201</v>
      </c>
      <c r="K6" s="69">
        <v>4385</v>
      </c>
      <c r="L6" s="69">
        <v>2298</v>
      </c>
      <c r="M6" s="69">
        <v>0</v>
      </c>
      <c r="N6" s="70">
        <v>0</v>
      </c>
      <c r="O6" s="16">
        <f t="shared" si="0"/>
        <v>52243</v>
      </c>
      <c r="P6" s="1"/>
    </row>
    <row r="7" spans="1:16" ht="12.75">
      <c r="A7" s="110"/>
      <c r="B7" s="20">
        <v>2012</v>
      </c>
      <c r="C7" s="65">
        <v>0</v>
      </c>
      <c r="D7" s="66">
        <v>0</v>
      </c>
      <c r="E7" s="66">
        <v>47</v>
      </c>
      <c r="F7" s="66">
        <v>2769</v>
      </c>
      <c r="G7" s="66">
        <v>7174</v>
      </c>
      <c r="H7" s="66">
        <v>8304</v>
      </c>
      <c r="I7" s="66">
        <v>16848</v>
      </c>
      <c r="J7" s="66">
        <v>16945</v>
      </c>
      <c r="K7" s="66">
        <v>5735</v>
      </c>
      <c r="L7" s="66">
        <v>912</v>
      </c>
      <c r="M7" s="66">
        <v>0</v>
      </c>
      <c r="N7" s="67">
        <v>0</v>
      </c>
      <c r="O7" s="16">
        <f t="shared" si="0"/>
        <v>58734</v>
      </c>
      <c r="P7" s="1"/>
    </row>
    <row r="8" spans="1:16" ht="12.75">
      <c r="A8" s="110"/>
      <c r="B8" s="20">
        <v>2011</v>
      </c>
      <c r="C8" s="65">
        <v>0</v>
      </c>
      <c r="D8" s="66">
        <v>0</v>
      </c>
      <c r="E8" s="66">
        <v>0</v>
      </c>
      <c r="F8" s="66">
        <v>4222</v>
      </c>
      <c r="G8" s="66">
        <v>6655</v>
      </c>
      <c r="H8" s="66">
        <v>7996</v>
      </c>
      <c r="I8" s="66">
        <v>18779</v>
      </c>
      <c r="J8" s="66">
        <v>15732</v>
      </c>
      <c r="K8" s="66">
        <v>7092</v>
      </c>
      <c r="L8" s="66">
        <v>2766</v>
      </c>
      <c r="M8" s="66">
        <v>0</v>
      </c>
      <c r="N8" s="67">
        <v>0</v>
      </c>
      <c r="O8" s="16">
        <f t="shared" si="0"/>
        <v>63242</v>
      </c>
      <c r="P8" s="1"/>
    </row>
    <row r="9" spans="1:16" ht="12.75">
      <c r="A9" s="110"/>
      <c r="B9" s="20">
        <v>2010</v>
      </c>
      <c r="C9" s="71">
        <v>0</v>
      </c>
      <c r="D9" s="72">
        <v>0</v>
      </c>
      <c r="E9" s="72">
        <v>0</v>
      </c>
      <c r="F9" s="72">
        <v>3145</v>
      </c>
      <c r="G9" s="72">
        <v>5272</v>
      </c>
      <c r="H9" s="72">
        <v>7603</v>
      </c>
      <c r="I9" s="72">
        <v>17779</v>
      </c>
      <c r="J9" s="72">
        <v>13777</v>
      </c>
      <c r="K9" s="72">
        <v>4576</v>
      </c>
      <c r="L9" s="72">
        <v>2543</v>
      </c>
      <c r="M9" s="72">
        <v>0</v>
      </c>
      <c r="N9" s="73">
        <v>0</v>
      </c>
      <c r="O9" s="26">
        <f t="shared" si="0"/>
        <v>54695</v>
      </c>
      <c r="P9" s="1"/>
    </row>
    <row r="10" spans="1:16" ht="12.75">
      <c r="A10" s="27" t="s">
        <v>16</v>
      </c>
      <c r="B10" s="28"/>
      <c r="C10" s="74">
        <f aca="true" t="shared" si="1" ref="C10:O10">AVERAGE(C2:C9)</f>
        <v>0</v>
      </c>
      <c r="D10" s="74">
        <f t="shared" si="1"/>
        <v>0</v>
      </c>
      <c r="E10" s="74">
        <f t="shared" si="1"/>
        <v>172.625</v>
      </c>
      <c r="F10" s="74">
        <f t="shared" si="1"/>
        <v>2950.375</v>
      </c>
      <c r="G10" s="74">
        <f t="shared" si="1"/>
        <v>7028.5</v>
      </c>
      <c r="H10" s="74">
        <f t="shared" si="1"/>
        <v>7882.125</v>
      </c>
      <c r="I10" s="74">
        <f t="shared" si="1"/>
        <v>18137.125</v>
      </c>
      <c r="J10" s="74">
        <f t="shared" si="1"/>
        <v>16251.57142857143</v>
      </c>
      <c r="K10" s="74">
        <f t="shared" si="1"/>
        <v>5500.571428571428</v>
      </c>
      <c r="L10" s="74">
        <f t="shared" si="1"/>
        <v>2341.714285714286</v>
      </c>
      <c r="M10" s="74">
        <f t="shared" si="1"/>
        <v>52.857142857142854</v>
      </c>
      <c r="N10" s="75">
        <f t="shared" si="1"/>
        <v>3.7142857142857144</v>
      </c>
      <c r="O10" s="76">
        <f t="shared" si="1"/>
        <v>57302.375</v>
      </c>
      <c r="P10" s="1"/>
    </row>
    <row r="11" spans="1:16" ht="12.75">
      <c r="A11" s="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1"/>
    </row>
    <row r="12" spans="1:16" ht="12.75">
      <c r="A12" s="113" t="s">
        <v>24</v>
      </c>
      <c r="B12" s="3">
        <v>2017</v>
      </c>
      <c r="C12" s="77">
        <v>0</v>
      </c>
      <c r="D12" s="78">
        <v>6</v>
      </c>
      <c r="E12" s="78">
        <v>38</v>
      </c>
      <c r="F12" s="78">
        <v>4321</v>
      </c>
      <c r="G12" s="78">
        <v>6133</v>
      </c>
      <c r="H12" s="78">
        <v>6147</v>
      </c>
      <c r="I12" s="78">
        <v>11729</v>
      </c>
      <c r="J12" s="78"/>
      <c r="K12" s="78"/>
      <c r="L12" s="78"/>
      <c r="M12" s="78"/>
      <c r="N12" s="79"/>
      <c r="O12" s="8">
        <f aca="true" t="shared" si="2" ref="O12:O19">SUM(C12:N12)</f>
        <v>28374</v>
      </c>
      <c r="P12" s="1"/>
    </row>
    <row r="13" spans="1:16" ht="12.75">
      <c r="A13" s="113"/>
      <c r="B13" s="9">
        <v>2016</v>
      </c>
      <c r="C13" s="11">
        <v>0</v>
      </c>
      <c r="D13" s="12">
        <v>15</v>
      </c>
      <c r="E13" s="12">
        <v>852</v>
      </c>
      <c r="F13" s="12">
        <v>2646</v>
      </c>
      <c r="G13" s="12">
        <v>6408</v>
      </c>
      <c r="H13" s="12">
        <v>5377</v>
      </c>
      <c r="I13" s="12">
        <v>12564</v>
      </c>
      <c r="J13" s="12">
        <v>15010</v>
      </c>
      <c r="K13" s="12">
        <v>5445</v>
      </c>
      <c r="L13" s="12">
        <v>4401</v>
      </c>
      <c r="M13" s="12">
        <v>19</v>
      </c>
      <c r="N13" s="15">
        <v>355</v>
      </c>
      <c r="O13" s="13">
        <f t="shared" si="2"/>
        <v>53092</v>
      </c>
      <c r="P13" s="1"/>
    </row>
    <row r="14" spans="1:16" ht="12.75">
      <c r="A14" s="113"/>
      <c r="B14" s="9">
        <v>2015</v>
      </c>
      <c r="C14" s="11">
        <v>0</v>
      </c>
      <c r="D14" s="12">
        <v>12</v>
      </c>
      <c r="E14" s="12">
        <v>5</v>
      </c>
      <c r="F14" s="12">
        <v>2123</v>
      </c>
      <c r="G14" s="12">
        <v>5184</v>
      </c>
      <c r="H14" s="12">
        <v>5035</v>
      </c>
      <c r="I14" s="12">
        <v>10525</v>
      </c>
      <c r="J14" s="12">
        <v>11401</v>
      </c>
      <c r="K14" s="12">
        <v>5318</v>
      </c>
      <c r="L14" s="12">
        <v>3994</v>
      </c>
      <c r="M14" s="12">
        <v>91</v>
      </c>
      <c r="N14" s="15">
        <v>231</v>
      </c>
      <c r="O14" s="13">
        <f t="shared" si="2"/>
        <v>43919</v>
      </c>
      <c r="P14" s="1"/>
    </row>
    <row r="15" spans="1:16" ht="12.75">
      <c r="A15" s="113"/>
      <c r="B15" s="9">
        <v>2014</v>
      </c>
      <c r="C15" s="11">
        <v>0</v>
      </c>
      <c r="D15" s="12">
        <v>293</v>
      </c>
      <c r="E15" s="12">
        <v>107</v>
      </c>
      <c r="F15" s="12">
        <v>2579</v>
      </c>
      <c r="G15" s="12">
        <v>5718</v>
      </c>
      <c r="H15" s="12">
        <v>4785</v>
      </c>
      <c r="I15" s="12">
        <v>8883</v>
      </c>
      <c r="J15" s="12">
        <v>11440</v>
      </c>
      <c r="K15" s="12">
        <v>4098</v>
      </c>
      <c r="L15" s="12">
        <v>3092</v>
      </c>
      <c r="M15" s="12">
        <v>15</v>
      </c>
      <c r="N15" s="15">
        <v>190</v>
      </c>
      <c r="O15" s="13">
        <f t="shared" si="2"/>
        <v>41200</v>
      </c>
      <c r="P15" s="1"/>
    </row>
    <row r="16" spans="1:16" ht="12.75">
      <c r="A16" s="113"/>
      <c r="B16" s="20">
        <v>2013</v>
      </c>
      <c r="C16" s="17">
        <v>0</v>
      </c>
      <c r="D16" s="37">
        <v>0</v>
      </c>
      <c r="E16" s="18">
        <v>184</v>
      </c>
      <c r="F16" s="18">
        <v>2043</v>
      </c>
      <c r="G16" s="18">
        <v>6101</v>
      </c>
      <c r="H16" s="18">
        <v>4507</v>
      </c>
      <c r="I16" s="18">
        <v>8127</v>
      </c>
      <c r="J16" s="38">
        <v>10288</v>
      </c>
      <c r="K16" s="18">
        <v>3890</v>
      </c>
      <c r="L16" s="18">
        <v>2994</v>
      </c>
      <c r="M16" s="18">
        <v>11</v>
      </c>
      <c r="N16" s="19">
        <v>23</v>
      </c>
      <c r="O16" s="16">
        <f t="shared" si="2"/>
        <v>38168</v>
      </c>
      <c r="P16" s="1"/>
    </row>
    <row r="17" spans="1:16" ht="12.75">
      <c r="A17" s="113"/>
      <c r="B17" s="20">
        <v>2012</v>
      </c>
      <c r="C17" s="17">
        <v>0</v>
      </c>
      <c r="D17" s="37">
        <v>26</v>
      </c>
      <c r="E17" s="18">
        <v>51</v>
      </c>
      <c r="F17" s="18">
        <v>2390</v>
      </c>
      <c r="G17" s="18">
        <v>4855</v>
      </c>
      <c r="H17" s="18">
        <v>4367</v>
      </c>
      <c r="I17" s="18">
        <v>8133</v>
      </c>
      <c r="J17" s="38">
        <v>9475</v>
      </c>
      <c r="K17" s="18">
        <v>4503</v>
      </c>
      <c r="L17" s="18">
        <v>2452</v>
      </c>
      <c r="M17" s="18">
        <v>0</v>
      </c>
      <c r="N17" s="19">
        <v>0</v>
      </c>
      <c r="O17" s="16">
        <f t="shared" si="2"/>
        <v>36252</v>
      </c>
      <c r="P17" s="1"/>
    </row>
    <row r="18" spans="1:16" ht="12.75">
      <c r="A18" s="113"/>
      <c r="B18" s="20">
        <v>2011</v>
      </c>
      <c r="C18" s="17">
        <v>0</v>
      </c>
      <c r="D18" s="18">
        <v>16</v>
      </c>
      <c r="E18" s="18">
        <v>15</v>
      </c>
      <c r="F18" s="18">
        <v>2511</v>
      </c>
      <c r="G18" s="18">
        <v>4250</v>
      </c>
      <c r="H18" s="18">
        <v>5026</v>
      </c>
      <c r="I18" s="18">
        <v>10197</v>
      </c>
      <c r="J18" s="38">
        <v>10581</v>
      </c>
      <c r="K18" s="18">
        <v>4776</v>
      </c>
      <c r="L18" s="18">
        <v>2748</v>
      </c>
      <c r="M18" s="18">
        <v>11</v>
      </c>
      <c r="N18" s="19">
        <v>17</v>
      </c>
      <c r="O18" s="16">
        <f t="shared" si="2"/>
        <v>40148</v>
      </c>
      <c r="P18" s="1"/>
    </row>
    <row r="19" spans="1:16" ht="12.75">
      <c r="A19" s="113"/>
      <c r="B19" s="80">
        <v>2010</v>
      </c>
      <c r="C19" s="23">
        <v>0</v>
      </c>
      <c r="D19" s="24">
        <v>11</v>
      </c>
      <c r="E19" s="24">
        <v>19</v>
      </c>
      <c r="F19" s="24">
        <v>2866</v>
      </c>
      <c r="G19" s="24">
        <v>5779</v>
      </c>
      <c r="H19" s="24">
        <v>5843</v>
      </c>
      <c r="I19" s="24">
        <v>11045</v>
      </c>
      <c r="J19" s="39">
        <v>5195</v>
      </c>
      <c r="K19" s="24">
        <v>4572</v>
      </c>
      <c r="L19" s="24">
        <v>3185</v>
      </c>
      <c r="M19" s="24">
        <v>17</v>
      </c>
      <c r="N19" s="25">
        <v>18</v>
      </c>
      <c r="O19" s="81">
        <f t="shared" si="2"/>
        <v>38550</v>
      </c>
      <c r="P19" s="1"/>
    </row>
    <row r="20" spans="1:16" ht="12.75">
      <c r="A20" s="27" t="s">
        <v>16</v>
      </c>
      <c r="B20" s="28"/>
      <c r="C20" s="29">
        <f aca="true" t="shared" si="3" ref="C20:O20">AVERAGE(C12:C19)</f>
        <v>0</v>
      </c>
      <c r="D20" s="29">
        <f t="shared" si="3"/>
        <v>47.375</v>
      </c>
      <c r="E20" s="29">
        <f t="shared" si="3"/>
        <v>158.875</v>
      </c>
      <c r="F20" s="29">
        <f t="shared" si="3"/>
        <v>2684.875</v>
      </c>
      <c r="G20" s="29">
        <f t="shared" si="3"/>
        <v>5553.5</v>
      </c>
      <c r="H20" s="29">
        <f t="shared" si="3"/>
        <v>5135.875</v>
      </c>
      <c r="I20" s="29">
        <f t="shared" si="3"/>
        <v>10150.375</v>
      </c>
      <c r="J20" s="29">
        <f t="shared" si="3"/>
        <v>10484.285714285714</v>
      </c>
      <c r="K20" s="29">
        <f t="shared" si="3"/>
        <v>4657.428571428572</v>
      </c>
      <c r="L20" s="29">
        <f t="shared" si="3"/>
        <v>3266.5714285714284</v>
      </c>
      <c r="M20" s="29">
        <f t="shared" si="3"/>
        <v>23.428571428571427</v>
      </c>
      <c r="N20" s="30">
        <f t="shared" si="3"/>
        <v>119.14285714285714</v>
      </c>
      <c r="O20" s="76">
        <f t="shared" si="3"/>
        <v>39962.875</v>
      </c>
      <c r="P20" s="1"/>
    </row>
    <row r="21" spans="1:16" ht="12.75">
      <c r="A21" s="1"/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1"/>
    </row>
    <row r="22" spans="1:16" ht="12.75">
      <c r="A22" s="113" t="s">
        <v>25</v>
      </c>
      <c r="B22" s="3">
        <v>2017</v>
      </c>
      <c r="C22" s="77">
        <v>0</v>
      </c>
      <c r="D22" s="78">
        <v>0</v>
      </c>
      <c r="E22" s="78">
        <v>0</v>
      </c>
      <c r="F22" s="78">
        <v>1449</v>
      </c>
      <c r="G22" s="78">
        <v>1867</v>
      </c>
      <c r="H22" s="78">
        <v>2196</v>
      </c>
      <c r="I22" s="78">
        <v>4503</v>
      </c>
      <c r="J22" s="78"/>
      <c r="K22" s="78"/>
      <c r="L22" s="78"/>
      <c r="M22" s="78"/>
      <c r="N22" s="79"/>
      <c r="O22" s="8">
        <f aca="true" t="shared" si="4" ref="O22:O29">SUM(C22:N22)</f>
        <v>10015</v>
      </c>
      <c r="P22" s="1"/>
    </row>
    <row r="23" spans="1:16" ht="12.75">
      <c r="A23" s="113"/>
      <c r="B23" s="9">
        <v>2016</v>
      </c>
      <c r="C23" s="11">
        <v>0</v>
      </c>
      <c r="D23" s="12">
        <v>0</v>
      </c>
      <c r="E23" s="12">
        <v>830</v>
      </c>
      <c r="F23" s="12">
        <v>1110</v>
      </c>
      <c r="G23" s="12">
        <v>1979</v>
      </c>
      <c r="H23" s="12">
        <v>2160</v>
      </c>
      <c r="I23" s="12">
        <v>5254</v>
      </c>
      <c r="J23" s="12">
        <v>4789</v>
      </c>
      <c r="K23" s="12">
        <v>1165</v>
      </c>
      <c r="L23" s="12">
        <v>921</v>
      </c>
      <c r="M23" s="12">
        <v>136</v>
      </c>
      <c r="N23" s="15">
        <v>964</v>
      </c>
      <c r="O23" s="13">
        <f t="shared" si="4"/>
        <v>19308</v>
      </c>
      <c r="P23" s="1"/>
    </row>
    <row r="24" spans="1:16" ht="12.75">
      <c r="A24" s="113"/>
      <c r="B24" s="9">
        <v>2015</v>
      </c>
      <c r="C24" s="11">
        <v>0</v>
      </c>
      <c r="D24" s="12">
        <v>0</v>
      </c>
      <c r="E24" s="12">
        <v>0</v>
      </c>
      <c r="F24" s="12">
        <v>1135</v>
      </c>
      <c r="G24" s="12">
        <v>2204</v>
      </c>
      <c r="H24" s="12">
        <v>2047</v>
      </c>
      <c r="I24" s="12">
        <v>4125</v>
      </c>
      <c r="J24" s="12">
        <v>4344</v>
      </c>
      <c r="K24" s="12">
        <v>1276</v>
      </c>
      <c r="L24" s="12">
        <v>1018</v>
      </c>
      <c r="M24" s="12">
        <v>93</v>
      </c>
      <c r="N24" s="15">
        <v>844</v>
      </c>
      <c r="O24" s="13">
        <f t="shared" si="4"/>
        <v>17086</v>
      </c>
      <c r="P24" s="1"/>
    </row>
    <row r="25" spans="1:16" ht="12.75">
      <c r="A25" s="113"/>
      <c r="B25" s="9">
        <v>2014</v>
      </c>
      <c r="C25" s="11">
        <v>0</v>
      </c>
      <c r="D25" s="12">
        <v>18</v>
      </c>
      <c r="E25" s="12">
        <v>0</v>
      </c>
      <c r="F25" s="12">
        <v>1428</v>
      </c>
      <c r="G25" s="12">
        <v>2369</v>
      </c>
      <c r="H25" s="12">
        <v>2981</v>
      </c>
      <c r="I25" s="12">
        <v>4096</v>
      </c>
      <c r="J25" s="12">
        <v>5086</v>
      </c>
      <c r="K25" s="12">
        <v>1410</v>
      </c>
      <c r="L25" s="12">
        <v>997</v>
      </c>
      <c r="M25" s="12">
        <v>64</v>
      </c>
      <c r="N25" s="15">
        <v>436</v>
      </c>
      <c r="O25" s="13">
        <f t="shared" si="4"/>
        <v>18885</v>
      </c>
      <c r="P25" s="1"/>
    </row>
    <row r="26" spans="1:16" ht="12.75">
      <c r="A26" s="113"/>
      <c r="B26" s="20">
        <v>2013</v>
      </c>
      <c r="C26" s="17">
        <v>0</v>
      </c>
      <c r="D26" s="18">
        <v>0</v>
      </c>
      <c r="E26" s="18">
        <v>62</v>
      </c>
      <c r="F26" s="18">
        <v>567</v>
      </c>
      <c r="G26" s="18">
        <v>1856</v>
      </c>
      <c r="H26" s="18">
        <v>1961</v>
      </c>
      <c r="I26" s="18">
        <v>4090</v>
      </c>
      <c r="J26" s="38">
        <v>4854</v>
      </c>
      <c r="K26" s="18">
        <v>1717</v>
      </c>
      <c r="L26" s="18">
        <v>1283</v>
      </c>
      <c r="M26" s="18">
        <v>125</v>
      </c>
      <c r="N26" s="19">
        <v>447</v>
      </c>
      <c r="O26" s="16">
        <f t="shared" si="4"/>
        <v>16962</v>
      </c>
      <c r="P26" s="1"/>
    </row>
    <row r="27" spans="1:16" ht="12.75">
      <c r="A27" s="113"/>
      <c r="B27" s="20">
        <v>2012</v>
      </c>
      <c r="C27" s="17">
        <v>0</v>
      </c>
      <c r="D27" s="18">
        <v>0</v>
      </c>
      <c r="E27" s="18">
        <v>22</v>
      </c>
      <c r="F27" s="18">
        <v>846</v>
      </c>
      <c r="G27" s="18">
        <v>1965</v>
      </c>
      <c r="H27" s="18">
        <v>2052</v>
      </c>
      <c r="I27" s="18">
        <v>5888</v>
      </c>
      <c r="J27" s="38">
        <v>5163</v>
      </c>
      <c r="K27" s="18">
        <v>1785</v>
      </c>
      <c r="L27" s="18">
        <v>845</v>
      </c>
      <c r="M27" s="18">
        <v>18</v>
      </c>
      <c r="N27" s="19">
        <v>423</v>
      </c>
      <c r="O27" s="16">
        <f t="shared" si="4"/>
        <v>19007</v>
      </c>
      <c r="P27" s="1"/>
    </row>
    <row r="28" spans="1:16" ht="12.75">
      <c r="A28" s="113"/>
      <c r="B28" s="20">
        <v>2011</v>
      </c>
      <c r="C28" s="17">
        <v>25</v>
      </c>
      <c r="D28" s="18">
        <v>25</v>
      </c>
      <c r="E28" s="18">
        <v>0</v>
      </c>
      <c r="F28" s="18">
        <v>1027</v>
      </c>
      <c r="G28" s="18">
        <v>1336</v>
      </c>
      <c r="H28" s="18">
        <v>2816</v>
      </c>
      <c r="I28" s="18">
        <v>4903</v>
      </c>
      <c r="J28" s="38">
        <v>4017</v>
      </c>
      <c r="K28" s="18">
        <v>2605</v>
      </c>
      <c r="L28" s="18">
        <v>1030</v>
      </c>
      <c r="M28" s="18">
        <v>26</v>
      </c>
      <c r="N28" s="19">
        <v>528</v>
      </c>
      <c r="O28" s="16">
        <f t="shared" si="4"/>
        <v>18338</v>
      </c>
      <c r="P28" s="1"/>
    </row>
    <row r="29" spans="1:16" ht="12.75">
      <c r="A29" s="113"/>
      <c r="B29" s="80">
        <v>2010</v>
      </c>
      <c r="C29" s="23">
        <v>63</v>
      </c>
      <c r="D29" s="24">
        <v>0</v>
      </c>
      <c r="E29" s="24">
        <v>1</v>
      </c>
      <c r="F29" s="24">
        <v>1471</v>
      </c>
      <c r="G29" s="24">
        <v>1586</v>
      </c>
      <c r="H29" s="24">
        <v>1708</v>
      </c>
      <c r="I29" s="24">
        <v>5037</v>
      </c>
      <c r="J29" s="39">
        <v>2257</v>
      </c>
      <c r="K29" s="24">
        <v>1079</v>
      </c>
      <c r="L29" s="24">
        <v>1217</v>
      </c>
      <c r="M29" s="24">
        <v>107</v>
      </c>
      <c r="N29" s="25">
        <v>289</v>
      </c>
      <c r="O29" s="81">
        <f t="shared" si="4"/>
        <v>14815</v>
      </c>
      <c r="P29" s="1"/>
    </row>
    <row r="30" spans="1:16" ht="12.75">
      <c r="A30" s="27" t="s">
        <v>16</v>
      </c>
      <c r="B30" s="28"/>
      <c r="C30" s="29">
        <f aca="true" t="shared" si="5" ref="C30:O30">AVERAGE(C22:C29)</f>
        <v>11</v>
      </c>
      <c r="D30" s="29">
        <f t="shared" si="5"/>
        <v>5.375</v>
      </c>
      <c r="E30" s="29">
        <f t="shared" si="5"/>
        <v>114.375</v>
      </c>
      <c r="F30" s="29">
        <f t="shared" si="5"/>
        <v>1129.125</v>
      </c>
      <c r="G30" s="29">
        <f t="shared" si="5"/>
        <v>1895.25</v>
      </c>
      <c r="H30" s="29">
        <f t="shared" si="5"/>
        <v>2240.125</v>
      </c>
      <c r="I30" s="29">
        <f t="shared" si="5"/>
        <v>4737</v>
      </c>
      <c r="J30" s="29">
        <f t="shared" si="5"/>
        <v>4358.571428571428</v>
      </c>
      <c r="K30" s="29">
        <f t="shared" si="5"/>
        <v>1576.7142857142858</v>
      </c>
      <c r="L30" s="29">
        <f t="shared" si="5"/>
        <v>1044.4285714285713</v>
      </c>
      <c r="M30" s="29">
        <f t="shared" si="5"/>
        <v>81.28571428571429</v>
      </c>
      <c r="N30" s="30">
        <f t="shared" si="5"/>
        <v>561.5714285714286</v>
      </c>
      <c r="O30" s="76">
        <f t="shared" si="5"/>
        <v>16802</v>
      </c>
      <c r="P30" s="1"/>
    </row>
    <row r="31" spans="1:16" ht="12.75">
      <c r="A31" s="1"/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1"/>
    </row>
    <row r="32" spans="1:16" ht="12.75">
      <c r="A32" s="1"/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1"/>
    </row>
    <row r="33" spans="1:16" ht="12.75">
      <c r="A33" s="113" t="s">
        <v>26</v>
      </c>
      <c r="B33" s="3">
        <v>2017</v>
      </c>
      <c r="C33" s="77">
        <v>24</v>
      </c>
      <c r="D33" s="78">
        <v>2</v>
      </c>
      <c r="E33" s="78">
        <v>132</v>
      </c>
      <c r="F33" s="78">
        <v>1825</v>
      </c>
      <c r="G33" s="78">
        <v>2645</v>
      </c>
      <c r="H33" s="78">
        <v>3078</v>
      </c>
      <c r="I33" s="78">
        <v>7319</v>
      </c>
      <c r="J33" s="78"/>
      <c r="K33" s="78"/>
      <c r="L33" s="78"/>
      <c r="M33" s="78"/>
      <c r="N33" s="79"/>
      <c r="O33" s="8">
        <f aca="true" t="shared" si="6" ref="O33:O40">SUM(C33:N33)</f>
        <v>15025</v>
      </c>
      <c r="P33" s="1"/>
    </row>
    <row r="34" spans="1:16" ht="12.75">
      <c r="A34" s="113"/>
      <c r="B34" s="9">
        <v>2016</v>
      </c>
      <c r="C34" s="11">
        <v>0</v>
      </c>
      <c r="D34" s="12">
        <v>2</v>
      </c>
      <c r="E34" s="12">
        <v>489</v>
      </c>
      <c r="F34" s="12">
        <v>984</v>
      </c>
      <c r="G34" s="12">
        <v>2977</v>
      </c>
      <c r="H34" s="12">
        <v>2991</v>
      </c>
      <c r="I34" s="12">
        <v>7888</v>
      </c>
      <c r="J34" s="12">
        <v>7757</v>
      </c>
      <c r="K34" s="12">
        <v>2234</v>
      </c>
      <c r="L34" s="12">
        <v>1466</v>
      </c>
      <c r="M34" s="12">
        <v>0</v>
      </c>
      <c r="N34" s="15">
        <v>676</v>
      </c>
      <c r="O34" s="13">
        <f t="shared" si="6"/>
        <v>27464</v>
      </c>
      <c r="P34" s="1"/>
    </row>
    <row r="35" spans="1:16" ht="12.75">
      <c r="A35" s="113"/>
      <c r="B35" s="9">
        <v>2015</v>
      </c>
      <c r="C35" s="11">
        <v>83</v>
      </c>
      <c r="D35" s="12">
        <v>15</v>
      </c>
      <c r="E35" s="12">
        <v>591</v>
      </c>
      <c r="F35" s="12">
        <v>1388</v>
      </c>
      <c r="G35" s="12">
        <v>2822</v>
      </c>
      <c r="H35" s="12">
        <v>2809</v>
      </c>
      <c r="I35" s="12">
        <v>6412</v>
      </c>
      <c r="J35" s="12">
        <v>6624</v>
      </c>
      <c r="K35" s="12">
        <v>2392</v>
      </c>
      <c r="L35" s="12">
        <v>1297</v>
      </c>
      <c r="M35" s="12">
        <v>64</v>
      </c>
      <c r="N35" s="15">
        <v>0</v>
      </c>
      <c r="O35" s="16">
        <f t="shared" si="6"/>
        <v>24497</v>
      </c>
      <c r="P35" s="1"/>
    </row>
    <row r="36" spans="1:16" ht="12.75">
      <c r="A36" s="113"/>
      <c r="B36" s="9">
        <v>2014</v>
      </c>
      <c r="C36" s="11">
        <v>50</v>
      </c>
      <c r="D36" s="12">
        <v>0</v>
      </c>
      <c r="E36" s="12">
        <v>492</v>
      </c>
      <c r="F36" s="12">
        <v>1448</v>
      </c>
      <c r="G36" s="12">
        <v>2544</v>
      </c>
      <c r="H36" s="12">
        <v>3385</v>
      </c>
      <c r="I36" s="12">
        <v>5835</v>
      </c>
      <c r="J36" s="12">
        <v>7082</v>
      </c>
      <c r="K36" s="12">
        <v>2139</v>
      </c>
      <c r="L36" s="12">
        <v>1410</v>
      </c>
      <c r="M36" s="12">
        <v>0</v>
      </c>
      <c r="N36" s="15">
        <v>549</v>
      </c>
      <c r="O36" s="16">
        <f t="shared" si="6"/>
        <v>24934</v>
      </c>
      <c r="P36" s="1"/>
    </row>
    <row r="37" spans="1:16" ht="12.75">
      <c r="A37" s="113"/>
      <c r="B37" s="20">
        <v>2013</v>
      </c>
      <c r="C37" s="17">
        <v>0</v>
      </c>
      <c r="D37" s="18">
        <v>0</v>
      </c>
      <c r="E37" s="18">
        <v>163</v>
      </c>
      <c r="F37" s="18">
        <v>958</v>
      </c>
      <c r="G37" s="18">
        <v>2683</v>
      </c>
      <c r="H37" s="18">
        <v>3325</v>
      </c>
      <c r="I37" s="18">
        <v>6042</v>
      </c>
      <c r="J37" s="38">
        <v>6574</v>
      </c>
      <c r="K37" s="18">
        <v>2439</v>
      </c>
      <c r="L37" s="18">
        <v>1433</v>
      </c>
      <c r="M37" s="18">
        <v>0</v>
      </c>
      <c r="N37" s="19">
        <v>665</v>
      </c>
      <c r="O37" s="16">
        <f t="shared" si="6"/>
        <v>24282</v>
      </c>
      <c r="P37" s="1"/>
    </row>
    <row r="38" spans="1:16" ht="12.75">
      <c r="A38" s="113"/>
      <c r="B38" s="20">
        <v>2012</v>
      </c>
      <c r="C38" s="17">
        <v>331</v>
      </c>
      <c r="D38" s="18">
        <v>0</v>
      </c>
      <c r="E38" s="18">
        <v>157</v>
      </c>
      <c r="F38" s="18">
        <v>1310</v>
      </c>
      <c r="G38" s="18">
        <v>2396</v>
      </c>
      <c r="H38" s="18">
        <v>2945</v>
      </c>
      <c r="I38" s="18">
        <v>6047</v>
      </c>
      <c r="J38" s="38">
        <v>6317</v>
      </c>
      <c r="K38" s="18">
        <v>3080</v>
      </c>
      <c r="L38" s="18">
        <v>818</v>
      </c>
      <c r="M38" s="18">
        <v>54</v>
      </c>
      <c r="N38" s="19">
        <v>278</v>
      </c>
      <c r="O38" s="16">
        <f t="shared" si="6"/>
        <v>23733</v>
      </c>
      <c r="P38" s="1"/>
    </row>
    <row r="39" spans="1:16" ht="12.75">
      <c r="A39" s="113"/>
      <c r="B39" s="20">
        <v>2011</v>
      </c>
      <c r="C39" s="17">
        <v>37</v>
      </c>
      <c r="D39" s="18">
        <v>40</v>
      </c>
      <c r="E39" s="18">
        <v>70</v>
      </c>
      <c r="F39" s="18">
        <v>1210</v>
      </c>
      <c r="G39" s="18">
        <v>2327</v>
      </c>
      <c r="H39" s="18">
        <v>2797</v>
      </c>
      <c r="I39" s="18">
        <v>8930</v>
      </c>
      <c r="J39" s="38">
        <v>6620</v>
      </c>
      <c r="K39" s="18">
        <v>3138</v>
      </c>
      <c r="L39" s="18">
        <v>1204</v>
      </c>
      <c r="M39" s="18">
        <v>48</v>
      </c>
      <c r="N39" s="19">
        <v>394</v>
      </c>
      <c r="O39" s="16">
        <f t="shared" si="6"/>
        <v>26815</v>
      </c>
      <c r="P39" s="1"/>
    </row>
    <row r="40" spans="1:16" ht="12.75">
      <c r="A40" s="113"/>
      <c r="B40" s="80">
        <v>2010</v>
      </c>
      <c r="C40" s="23">
        <v>26</v>
      </c>
      <c r="D40" s="24">
        <v>0</v>
      </c>
      <c r="E40" s="24">
        <v>28</v>
      </c>
      <c r="F40" s="24">
        <v>2052</v>
      </c>
      <c r="G40" s="24">
        <v>2850</v>
      </c>
      <c r="H40" s="24">
        <v>3693</v>
      </c>
      <c r="I40" s="24">
        <v>6972</v>
      </c>
      <c r="J40" s="39">
        <v>7388</v>
      </c>
      <c r="K40" s="24">
        <v>3073</v>
      </c>
      <c r="L40" s="24">
        <v>1107</v>
      </c>
      <c r="M40" s="24">
        <v>107</v>
      </c>
      <c r="N40" s="25">
        <v>381</v>
      </c>
      <c r="O40" s="81">
        <f t="shared" si="6"/>
        <v>27677</v>
      </c>
      <c r="P40" s="1"/>
    </row>
    <row r="41" spans="1:16" ht="12.75">
      <c r="A41" s="27" t="s">
        <v>16</v>
      </c>
      <c r="B41" s="28"/>
      <c r="C41" s="29">
        <f aca="true" t="shared" si="7" ref="C41:O41">AVERAGE(C33:C40)</f>
        <v>68.875</v>
      </c>
      <c r="D41" s="29">
        <f t="shared" si="7"/>
        <v>7.375</v>
      </c>
      <c r="E41" s="29">
        <f t="shared" si="7"/>
        <v>265.25</v>
      </c>
      <c r="F41" s="29">
        <f t="shared" si="7"/>
        <v>1396.875</v>
      </c>
      <c r="G41" s="29">
        <f t="shared" si="7"/>
        <v>2655.5</v>
      </c>
      <c r="H41" s="29">
        <f t="shared" si="7"/>
        <v>3127.875</v>
      </c>
      <c r="I41" s="29">
        <f t="shared" si="7"/>
        <v>6930.625</v>
      </c>
      <c r="J41" s="29">
        <f t="shared" si="7"/>
        <v>6908.857142857143</v>
      </c>
      <c r="K41" s="29">
        <f t="shared" si="7"/>
        <v>2642.1428571428573</v>
      </c>
      <c r="L41" s="29">
        <f t="shared" si="7"/>
        <v>1247.857142857143</v>
      </c>
      <c r="M41" s="29">
        <f t="shared" si="7"/>
        <v>39</v>
      </c>
      <c r="N41" s="30">
        <f t="shared" si="7"/>
        <v>420.42857142857144</v>
      </c>
      <c r="O41" s="76">
        <f t="shared" si="7"/>
        <v>24303.375</v>
      </c>
      <c r="P41" s="1"/>
    </row>
    <row r="42" spans="1:16" ht="12.75">
      <c r="A42" s="1"/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1"/>
    </row>
    <row r="43" spans="1:16" ht="12.75">
      <c r="A43" s="1"/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1"/>
    </row>
    <row r="44" spans="1:16" ht="12.75">
      <c r="A44" s="113" t="s">
        <v>27</v>
      </c>
      <c r="B44" s="3">
        <v>2017</v>
      </c>
      <c r="C44" s="77">
        <v>0</v>
      </c>
      <c r="D44" s="78">
        <v>0</v>
      </c>
      <c r="E44" s="78">
        <v>3</v>
      </c>
      <c r="F44" s="78">
        <v>2942</v>
      </c>
      <c r="G44" s="78">
        <v>3720</v>
      </c>
      <c r="H44" s="78">
        <v>4212</v>
      </c>
      <c r="I44" s="78">
        <v>9277</v>
      </c>
      <c r="J44" s="78"/>
      <c r="K44" s="78"/>
      <c r="L44" s="78"/>
      <c r="M44" s="78"/>
      <c r="N44" s="79"/>
      <c r="O44" s="8">
        <f aca="true" t="shared" si="8" ref="O44:O51">SUM(C44:N44)</f>
        <v>20154</v>
      </c>
      <c r="P44" s="1"/>
    </row>
    <row r="45" spans="1:16" ht="12.75">
      <c r="A45" s="113"/>
      <c r="B45" s="9">
        <v>2016</v>
      </c>
      <c r="C45" s="11">
        <v>0</v>
      </c>
      <c r="D45" s="12">
        <v>0</v>
      </c>
      <c r="E45" s="12">
        <v>1100</v>
      </c>
      <c r="F45" s="12">
        <v>1438</v>
      </c>
      <c r="G45" s="12">
        <v>4317</v>
      </c>
      <c r="H45" s="12">
        <v>3988</v>
      </c>
      <c r="I45" s="12">
        <v>9596</v>
      </c>
      <c r="J45" s="12">
        <v>8306</v>
      </c>
      <c r="K45" s="12">
        <v>3305</v>
      </c>
      <c r="L45" s="12">
        <v>1578</v>
      </c>
      <c r="M45" s="12">
        <v>264</v>
      </c>
      <c r="N45" s="15">
        <v>457</v>
      </c>
      <c r="O45" s="13">
        <f t="shared" si="8"/>
        <v>34349</v>
      </c>
      <c r="P45" s="1"/>
    </row>
    <row r="46" spans="1:16" ht="12.75">
      <c r="A46" s="113"/>
      <c r="B46" s="9">
        <v>2015</v>
      </c>
      <c r="C46" s="11">
        <v>0</v>
      </c>
      <c r="D46" s="12">
        <v>0</v>
      </c>
      <c r="E46" s="12">
        <v>0</v>
      </c>
      <c r="F46" s="12">
        <v>2028</v>
      </c>
      <c r="G46" s="12">
        <v>4882</v>
      </c>
      <c r="H46" s="12">
        <v>4474</v>
      </c>
      <c r="I46" s="12">
        <v>7630</v>
      </c>
      <c r="J46" s="12">
        <v>7345</v>
      </c>
      <c r="K46" s="12">
        <v>3444</v>
      </c>
      <c r="L46" s="12">
        <v>1698</v>
      </c>
      <c r="M46" s="12">
        <v>170</v>
      </c>
      <c r="N46" s="15">
        <v>0</v>
      </c>
      <c r="O46" s="16">
        <f t="shared" si="8"/>
        <v>31671</v>
      </c>
      <c r="P46" s="1"/>
    </row>
    <row r="47" spans="1:16" ht="12.75">
      <c r="A47" s="113"/>
      <c r="B47" s="9">
        <v>2014</v>
      </c>
      <c r="C47" s="11">
        <v>0</v>
      </c>
      <c r="D47" s="12">
        <v>0</v>
      </c>
      <c r="E47" s="12">
        <v>0</v>
      </c>
      <c r="F47" s="12">
        <v>2406</v>
      </c>
      <c r="G47" s="12">
        <v>4091</v>
      </c>
      <c r="H47" s="12">
        <v>4231</v>
      </c>
      <c r="I47" s="12">
        <v>6604</v>
      </c>
      <c r="J47" s="12">
        <v>7335</v>
      </c>
      <c r="K47" s="12">
        <v>2592</v>
      </c>
      <c r="L47" s="12">
        <v>1744</v>
      </c>
      <c r="M47" s="12">
        <v>106</v>
      </c>
      <c r="N47" s="15">
        <v>537</v>
      </c>
      <c r="O47" s="16">
        <f t="shared" si="8"/>
        <v>29646</v>
      </c>
      <c r="P47" s="1"/>
    </row>
    <row r="48" spans="1:16" ht="12.75">
      <c r="A48" s="113"/>
      <c r="B48" s="20">
        <v>2013</v>
      </c>
      <c r="C48" s="17">
        <v>0</v>
      </c>
      <c r="D48" s="18">
        <v>0</v>
      </c>
      <c r="E48" s="18">
        <v>232</v>
      </c>
      <c r="F48" s="18">
        <v>906</v>
      </c>
      <c r="G48" s="18">
        <v>3617</v>
      </c>
      <c r="H48" s="18">
        <v>4249</v>
      </c>
      <c r="I48" s="18">
        <v>6262</v>
      </c>
      <c r="J48" s="38">
        <v>6998</v>
      </c>
      <c r="K48" s="18">
        <v>2390</v>
      </c>
      <c r="L48" s="18">
        <v>1574</v>
      </c>
      <c r="M48" s="18">
        <v>0</v>
      </c>
      <c r="N48" s="19">
        <v>0</v>
      </c>
      <c r="O48" s="16">
        <f t="shared" si="8"/>
        <v>26228</v>
      </c>
      <c r="P48" s="1"/>
    </row>
    <row r="49" spans="1:16" ht="12.75">
      <c r="A49" s="113"/>
      <c r="B49" s="20">
        <v>2012</v>
      </c>
      <c r="C49" s="17">
        <v>0</v>
      </c>
      <c r="D49" s="18">
        <v>0</v>
      </c>
      <c r="E49" s="18">
        <v>3</v>
      </c>
      <c r="F49" s="18">
        <v>2000</v>
      </c>
      <c r="G49" s="18">
        <v>4385</v>
      </c>
      <c r="H49" s="18">
        <v>4170</v>
      </c>
      <c r="I49" s="18">
        <v>7478</v>
      </c>
      <c r="J49" s="38">
        <v>7987</v>
      </c>
      <c r="K49" s="18">
        <v>3817</v>
      </c>
      <c r="L49" s="18">
        <v>1160</v>
      </c>
      <c r="M49" s="18">
        <v>0</v>
      </c>
      <c r="N49" s="19">
        <v>0</v>
      </c>
      <c r="O49" s="16">
        <f t="shared" si="8"/>
        <v>31000</v>
      </c>
      <c r="P49" s="1"/>
    </row>
    <row r="50" spans="1:16" ht="12.75">
      <c r="A50" s="113"/>
      <c r="B50" s="20">
        <v>2011</v>
      </c>
      <c r="C50" s="17">
        <v>0</v>
      </c>
      <c r="D50" s="18">
        <v>0</v>
      </c>
      <c r="E50" s="18">
        <v>0</v>
      </c>
      <c r="F50" s="18">
        <v>2065</v>
      </c>
      <c r="G50" s="18">
        <v>3851</v>
      </c>
      <c r="H50" s="18">
        <v>4113</v>
      </c>
      <c r="I50" s="18">
        <v>6556</v>
      </c>
      <c r="J50" s="38">
        <v>7133</v>
      </c>
      <c r="K50" s="18">
        <v>3117</v>
      </c>
      <c r="L50" s="18">
        <v>1567</v>
      </c>
      <c r="M50" s="18">
        <v>0</v>
      </c>
      <c r="N50" s="19">
        <v>0</v>
      </c>
      <c r="O50" s="16">
        <f t="shared" si="8"/>
        <v>28402</v>
      </c>
      <c r="P50" s="1"/>
    </row>
    <row r="51" spans="1:16" ht="12.75">
      <c r="A51" s="113"/>
      <c r="B51" s="80">
        <v>2010</v>
      </c>
      <c r="C51" s="23">
        <v>0</v>
      </c>
      <c r="D51" s="24">
        <v>0</v>
      </c>
      <c r="E51" s="24">
        <v>1</v>
      </c>
      <c r="F51" s="24">
        <v>1764</v>
      </c>
      <c r="G51" s="24">
        <v>3721</v>
      </c>
      <c r="H51" s="24">
        <v>4169</v>
      </c>
      <c r="I51" s="24">
        <v>8353</v>
      </c>
      <c r="J51" s="39">
        <v>6397</v>
      </c>
      <c r="K51" s="24">
        <v>3500</v>
      </c>
      <c r="L51" s="24">
        <v>1512</v>
      </c>
      <c r="M51" s="24">
        <v>0</v>
      </c>
      <c r="N51" s="25">
        <v>0</v>
      </c>
      <c r="O51" s="81">
        <f t="shared" si="8"/>
        <v>29417</v>
      </c>
      <c r="P51" s="1"/>
    </row>
    <row r="52" spans="1:16" ht="12.75">
      <c r="A52" s="27" t="s">
        <v>16</v>
      </c>
      <c r="B52" s="28"/>
      <c r="C52" s="29">
        <f aca="true" t="shared" si="9" ref="C52:O52">AVERAGE(C44:C51)</f>
        <v>0</v>
      </c>
      <c r="D52" s="29">
        <f t="shared" si="9"/>
        <v>0</v>
      </c>
      <c r="E52" s="29">
        <f t="shared" si="9"/>
        <v>167.375</v>
      </c>
      <c r="F52" s="29">
        <f t="shared" si="9"/>
        <v>1943.625</v>
      </c>
      <c r="G52" s="29">
        <f t="shared" si="9"/>
        <v>4073</v>
      </c>
      <c r="H52" s="29">
        <f t="shared" si="9"/>
        <v>4200.75</v>
      </c>
      <c r="I52" s="29">
        <f t="shared" si="9"/>
        <v>7719.5</v>
      </c>
      <c r="J52" s="29">
        <f t="shared" si="9"/>
        <v>7357.285714285715</v>
      </c>
      <c r="K52" s="29">
        <f t="shared" si="9"/>
        <v>3166.4285714285716</v>
      </c>
      <c r="L52" s="29">
        <f t="shared" si="9"/>
        <v>1547.5714285714287</v>
      </c>
      <c r="M52" s="29">
        <f t="shared" si="9"/>
        <v>77.14285714285714</v>
      </c>
      <c r="N52" s="30">
        <f t="shared" si="9"/>
        <v>142</v>
      </c>
      <c r="O52" s="76">
        <f t="shared" si="9"/>
        <v>28858.375</v>
      </c>
      <c r="P52" s="1"/>
    </row>
    <row r="53" spans="1:16" ht="12.75">
      <c r="A53" s="1"/>
      <c r="B53" s="1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1"/>
    </row>
    <row r="54" spans="1:16" ht="12.75">
      <c r="A54" s="113" t="s">
        <v>28</v>
      </c>
      <c r="B54" s="3">
        <v>2017</v>
      </c>
      <c r="C54" s="77">
        <v>1263</v>
      </c>
      <c r="D54" s="78">
        <v>2302</v>
      </c>
      <c r="E54" s="78">
        <v>5089</v>
      </c>
      <c r="F54" s="78">
        <v>19462</v>
      </c>
      <c r="G54" s="78">
        <v>13637</v>
      </c>
      <c r="H54" s="78">
        <v>8787</v>
      </c>
      <c r="I54" s="78">
        <v>20570</v>
      </c>
      <c r="J54" s="78"/>
      <c r="K54" s="78"/>
      <c r="L54" s="78"/>
      <c r="M54" s="78"/>
      <c r="N54" s="79"/>
      <c r="O54" s="8">
        <f aca="true" t="shared" si="10" ref="O54:O61">SUM(C54:N54)</f>
        <v>71110</v>
      </c>
      <c r="P54" s="1"/>
    </row>
    <row r="55" spans="1:16" ht="12.75">
      <c r="A55" s="113"/>
      <c r="B55" s="9">
        <v>2016</v>
      </c>
      <c r="C55" s="11">
        <v>3237</v>
      </c>
      <c r="D55" s="12">
        <v>1069</v>
      </c>
      <c r="E55" s="12">
        <v>15197</v>
      </c>
      <c r="F55" s="12">
        <v>7543</v>
      </c>
      <c r="G55" s="12">
        <v>14435</v>
      </c>
      <c r="H55" s="12">
        <v>9129</v>
      </c>
      <c r="I55" s="12">
        <v>22730</v>
      </c>
      <c r="J55" s="12">
        <v>22159</v>
      </c>
      <c r="K55" s="12">
        <v>9799</v>
      </c>
      <c r="L55" s="12">
        <v>5985</v>
      </c>
      <c r="M55" s="12">
        <v>12724</v>
      </c>
      <c r="N55" s="15">
        <v>2614</v>
      </c>
      <c r="O55" s="13">
        <f t="shared" si="10"/>
        <v>126621</v>
      </c>
      <c r="P55" s="1"/>
    </row>
    <row r="56" spans="1:16" ht="12.75">
      <c r="A56" s="113"/>
      <c r="B56" s="9">
        <v>2015</v>
      </c>
      <c r="C56" s="11">
        <v>3308</v>
      </c>
      <c r="D56" s="12">
        <v>3339</v>
      </c>
      <c r="E56" s="12">
        <v>6802</v>
      </c>
      <c r="F56" s="12">
        <v>9827</v>
      </c>
      <c r="G56" s="12">
        <v>13993</v>
      </c>
      <c r="H56" s="12">
        <v>8365</v>
      </c>
      <c r="I56" s="12">
        <v>18792</v>
      </c>
      <c r="J56" s="12">
        <v>18747</v>
      </c>
      <c r="K56" s="12">
        <v>7789</v>
      </c>
      <c r="L56" s="12">
        <v>6072</v>
      </c>
      <c r="M56" s="12">
        <v>11760</v>
      </c>
      <c r="N56" s="15">
        <v>2408</v>
      </c>
      <c r="O56" s="13">
        <f t="shared" si="10"/>
        <v>111202</v>
      </c>
      <c r="P56" s="1"/>
    </row>
    <row r="57" spans="1:16" ht="12.75">
      <c r="A57" s="113"/>
      <c r="B57" s="9">
        <v>2014</v>
      </c>
      <c r="C57" s="11">
        <v>4472</v>
      </c>
      <c r="D57" s="12">
        <v>3214</v>
      </c>
      <c r="E57" s="12">
        <v>2865</v>
      </c>
      <c r="F57" s="12">
        <v>11595</v>
      </c>
      <c r="G57" s="12">
        <v>12576</v>
      </c>
      <c r="H57" s="12">
        <v>9345</v>
      </c>
      <c r="I57" s="12">
        <v>18203</v>
      </c>
      <c r="J57" s="12">
        <v>24407</v>
      </c>
      <c r="K57" s="12">
        <v>7952</v>
      </c>
      <c r="L57" s="12">
        <v>7701</v>
      </c>
      <c r="M57" s="12">
        <v>8904</v>
      </c>
      <c r="N57" s="15">
        <v>2777</v>
      </c>
      <c r="O57" s="13">
        <f t="shared" si="10"/>
        <v>114011</v>
      </c>
      <c r="P57" s="1"/>
    </row>
    <row r="58" spans="1:16" ht="12.75">
      <c r="A58" s="113"/>
      <c r="B58" s="20">
        <v>2013</v>
      </c>
      <c r="C58" s="17">
        <v>3672</v>
      </c>
      <c r="D58" s="18">
        <v>2855</v>
      </c>
      <c r="E58" s="18">
        <v>7248</v>
      </c>
      <c r="F58" s="18">
        <v>5178</v>
      </c>
      <c r="G58" s="18">
        <v>10136</v>
      </c>
      <c r="H58" s="18">
        <v>9112</v>
      </c>
      <c r="I58" s="18">
        <v>16829</v>
      </c>
      <c r="J58" s="38">
        <v>18810</v>
      </c>
      <c r="K58" s="18">
        <v>6662</v>
      </c>
      <c r="L58" s="18">
        <v>6880</v>
      </c>
      <c r="M58" s="18">
        <v>6020</v>
      </c>
      <c r="N58" s="19">
        <v>6698</v>
      </c>
      <c r="O58" s="16">
        <f t="shared" si="10"/>
        <v>100100</v>
      </c>
      <c r="P58" s="1"/>
    </row>
    <row r="59" spans="1:16" ht="12.75">
      <c r="A59" s="113"/>
      <c r="B59" s="20">
        <v>2012</v>
      </c>
      <c r="C59" s="17">
        <v>3061</v>
      </c>
      <c r="D59" s="18">
        <v>2936</v>
      </c>
      <c r="E59" s="18">
        <v>4048</v>
      </c>
      <c r="F59" s="18">
        <v>9245</v>
      </c>
      <c r="G59" s="18">
        <v>12884</v>
      </c>
      <c r="H59" s="18">
        <v>10331</v>
      </c>
      <c r="I59" s="18">
        <v>17196</v>
      </c>
      <c r="J59" s="38">
        <v>20557</v>
      </c>
      <c r="K59" s="18">
        <v>8029</v>
      </c>
      <c r="L59" s="18">
        <v>5420</v>
      </c>
      <c r="M59" s="18">
        <v>3234</v>
      </c>
      <c r="N59" s="19">
        <v>9848</v>
      </c>
      <c r="O59" s="16">
        <f t="shared" si="10"/>
        <v>106789</v>
      </c>
      <c r="P59" s="1"/>
    </row>
    <row r="60" spans="1:16" ht="12.75">
      <c r="A60" s="113"/>
      <c r="B60" s="20">
        <v>2011</v>
      </c>
      <c r="C60" s="17">
        <v>2405</v>
      </c>
      <c r="D60" s="18">
        <v>2443</v>
      </c>
      <c r="E60" s="18">
        <v>2775</v>
      </c>
      <c r="F60" s="18">
        <v>12966</v>
      </c>
      <c r="G60" s="18">
        <v>13770</v>
      </c>
      <c r="H60" s="18">
        <v>10540</v>
      </c>
      <c r="I60" s="18">
        <v>24234</v>
      </c>
      <c r="J60" s="38">
        <v>21017</v>
      </c>
      <c r="K60" s="18">
        <v>9931</v>
      </c>
      <c r="L60" s="18">
        <v>8238</v>
      </c>
      <c r="M60" s="18">
        <v>3652</v>
      </c>
      <c r="N60" s="19">
        <v>10151</v>
      </c>
      <c r="O60" s="16">
        <f t="shared" si="10"/>
        <v>122122</v>
      </c>
      <c r="P60" s="1"/>
    </row>
    <row r="61" spans="1:16" ht="12.75">
      <c r="A61" s="113"/>
      <c r="B61" s="80">
        <v>2010</v>
      </c>
      <c r="C61" s="23">
        <v>3326</v>
      </c>
      <c r="D61" s="24">
        <v>1406</v>
      </c>
      <c r="E61" s="24">
        <v>7284</v>
      </c>
      <c r="F61" s="24">
        <v>7147</v>
      </c>
      <c r="G61" s="24">
        <v>14264</v>
      </c>
      <c r="H61" s="24">
        <v>11914</v>
      </c>
      <c r="I61" s="24">
        <v>24093</v>
      </c>
      <c r="J61" s="39">
        <v>25755</v>
      </c>
      <c r="K61" s="24">
        <v>8851</v>
      </c>
      <c r="L61" s="24">
        <v>7419</v>
      </c>
      <c r="M61" s="24">
        <v>4276</v>
      </c>
      <c r="N61" s="25">
        <v>6787</v>
      </c>
      <c r="O61" s="81">
        <f t="shared" si="10"/>
        <v>122522</v>
      </c>
      <c r="P61" s="1"/>
    </row>
    <row r="62" spans="1:16" ht="12.75">
      <c r="A62" s="27" t="s">
        <v>16</v>
      </c>
      <c r="B62" s="28"/>
      <c r="C62" s="29">
        <f aca="true" t="shared" si="11" ref="C62:O62">AVERAGE(C54:C61)</f>
        <v>3093</v>
      </c>
      <c r="D62" s="29">
        <f t="shared" si="11"/>
        <v>2445.5</v>
      </c>
      <c r="E62" s="29">
        <f t="shared" si="11"/>
        <v>6413.5</v>
      </c>
      <c r="F62" s="29">
        <f t="shared" si="11"/>
        <v>10370.375</v>
      </c>
      <c r="G62" s="29">
        <f t="shared" si="11"/>
        <v>13211.875</v>
      </c>
      <c r="H62" s="29">
        <f t="shared" si="11"/>
        <v>9690.375</v>
      </c>
      <c r="I62" s="29">
        <f t="shared" si="11"/>
        <v>20330.875</v>
      </c>
      <c r="J62" s="29">
        <f t="shared" si="11"/>
        <v>21636</v>
      </c>
      <c r="K62" s="29">
        <f t="shared" si="11"/>
        <v>8430.42857142857</v>
      </c>
      <c r="L62" s="29">
        <f t="shared" si="11"/>
        <v>6816.428571428572</v>
      </c>
      <c r="M62" s="29">
        <f t="shared" si="11"/>
        <v>7224.285714285715</v>
      </c>
      <c r="N62" s="30">
        <f t="shared" si="11"/>
        <v>5897.571428571428</v>
      </c>
      <c r="O62" s="76">
        <f t="shared" si="11"/>
        <v>109309.625</v>
      </c>
      <c r="P62" s="1"/>
    </row>
    <row r="63" spans="1:16" ht="12.75">
      <c r="A63" s="82"/>
      <c r="B63" s="83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1"/>
    </row>
    <row r="64" spans="1:16" ht="12.75">
      <c r="A64" s="113" t="s">
        <v>29</v>
      </c>
      <c r="B64" s="3">
        <v>2017</v>
      </c>
      <c r="C64" s="77">
        <v>0</v>
      </c>
      <c r="D64" s="78">
        <v>0</v>
      </c>
      <c r="E64" s="78">
        <v>3</v>
      </c>
      <c r="F64" s="78">
        <v>6159</v>
      </c>
      <c r="G64" s="78">
        <v>12026</v>
      </c>
      <c r="H64" s="78">
        <v>12906</v>
      </c>
      <c r="I64" s="78">
        <v>35163</v>
      </c>
      <c r="J64" s="78"/>
      <c r="K64" s="78"/>
      <c r="L64" s="78"/>
      <c r="M64" s="78"/>
      <c r="N64" s="79"/>
      <c r="O64" s="8">
        <f aca="true" t="shared" si="12" ref="O64:O71">SUM(C64:N64)</f>
        <v>66257</v>
      </c>
      <c r="P64" s="1"/>
    </row>
    <row r="65" spans="1:16" ht="12.75">
      <c r="A65" s="113"/>
      <c r="B65" s="9">
        <v>2016</v>
      </c>
      <c r="C65" s="11">
        <v>0</v>
      </c>
      <c r="D65" s="12">
        <v>0</v>
      </c>
      <c r="E65" s="12">
        <v>2230</v>
      </c>
      <c r="F65" s="12">
        <v>3708</v>
      </c>
      <c r="G65" s="12">
        <v>11732</v>
      </c>
      <c r="H65" s="12">
        <v>11429</v>
      </c>
      <c r="I65" s="12">
        <v>34119</v>
      </c>
      <c r="J65" s="12">
        <v>32984</v>
      </c>
      <c r="K65" s="12">
        <v>9328</v>
      </c>
      <c r="L65" s="12">
        <v>4192</v>
      </c>
      <c r="M65" s="12">
        <v>0</v>
      </c>
      <c r="N65" s="15">
        <v>0</v>
      </c>
      <c r="O65" s="13">
        <f t="shared" si="12"/>
        <v>109722</v>
      </c>
      <c r="P65" s="1"/>
    </row>
    <row r="66" spans="1:16" ht="12.75">
      <c r="A66" s="113"/>
      <c r="B66" s="9">
        <v>2015</v>
      </c>
      <c r="C66" s="11">
        <v>0</v>
      </c>
      <c r="D66" s="12">
        <v>0</v>
      </c>
      <c r="E66" s="12">
        <v>0</v>
      </c>
      <c r="F66" s="12">
        <v>4613</v>
      </c>
      <c r="G66" s="12">
        <v>14455</v>
      </c>
      <c r="H66" s="12">
        <v>11747</v>
      </c>
      <c r="I66" s="12">
        <v>32119</v>
      </c>
      <c r="J66" s="12">
        <v>29272</v>
      </c>
      <c r="K66" s="12">
        <v>9779</v>
      </c>
      <c r="L66" s="12">
        <v>3883</v>
      </c>
      <c r="M66" s="12">
        <v>387</v>
      </c>
      <c r="N66" s="15">
        <v>0</v>
      </c>
      <c r="O66" s="13">
        <f t="shared" si="12"/>
        <v>106255</v>
      </c>
      <c r="P66" s="1"/>
    </row>
    <row r="67" spans="1:16" ht="12.75">
      <c r="A67" s="113"/>
      <c r="B67" s="9">
        <v>2014</v>
      </c>
      <c r="C67" s="11">
        <v>0</v>
      </c>
      <c r="D67" s="12">
        <v>0</v>
      </c>
      <c r="E67" s="12">
        <v>0</v>
      </c>
      <c r="F67" s="12">
        <v>5063</v>
      </c>
      <c r="G67" s="12">
        <v>11372</v>
      </c>
      <c r="H67" s="12">
        <v>11695</v>
      </c>
      <c r="I67" s="12">
        <v>27890</v>
      </c>
      <c r="J67" s="12">
        <v>33108</v>
      </c>
      <c r="K67" s="12">
        <v>6659</v>
      </c>
      <c r="L67" s="12">
        <v>4424</v>
      </c>
      <c r="M67" s="12">
        <v>0</v>
      </c>
      <c r="N67" s="15">
        <v>0</v>
      </c>
      <c r="O67" s="13">
        <f t="shared" si="12"/>
        <v>100211</v>
      </c>
      <c r="P67" s="1"/>
    </row>
    <row r="68" spans="1:16" ht="12.75">
      <c r="A68" s="113"/>
      <c r="B68" s="20">
        <v>2013</v>
      </c>
      <c r="C68" s="17">
        <v>0</v>
      </c>
      <c r="D68" s="18">
        <v>0</v>
      </c>
      <c r="E68" s="18">
        <v>131</v>
      </c>
      <c r="F68" s="18">
        <v>1921</v>
      </c>
      <c r="G68" s="18">
        <v>9327</v>
      </c>
      <c r="H68" s="18">
        <v>10257</v>
      </c>
      <c r="I68" s="18">
        <v>25853</v>
      </c>
      <c r="J68" s="38">
        <v>30831</v>
      </c>
      <c r="K68" s="18">
        <v>8038</v>
      </c>
      <c r="L68" s="18">
        <v>4409</v>
      </c>
      <c r="M68" s="18">
        <v>0</v>
      </c>
      <c r="N68" s="19">
        <v>0</v>
      </c>
      <c r="O68" s="16">
        <f t="shared" si="12"/>
        <v>90767</v>
      </c>
      <c r="P68" s="1"/>
    </row>
    <row r="69" spans="1:16" ht="12.75">
      <c r="A69" s="113"/>
      <c r="B69" s="20">
        <v>2012</v>
      </c>
      <c r="C69" s="17">
        <v>0</v>
      </c>
      <c r="D69" s="18">
        <v>0</v>
      </c>
      <c r="E69" s="18">
        <v>39</v>
      </c>
      <c r="F69" s="18">
        <v>3956</v>
      </c>
      <c r="G69" s="18">
        <v>11284</v>
      </c>
      <c r="H69" s="18">
        <v>11445</v>
      </c>
      <c r="I69" s="18">
        <v>28824</v>
      </c>
      <c r="J69" s="38">
        <v>31266</v>
      </c>
      <c r="K69" s="18">
        <v>9348</v>
      </c>
      <c r="L69" s="18">
        <v>2155</v>
      </c>
      <c r="M69" s="18">
        <v>0</v>
      </c>
      <c r="N69" s="19">
        <v>0</v>
      </c>
      <c r="O69" s="16">
        <f t="shared" si="12"/>
        <v>98317</v>
      </c>
      <c r="P69" s="1"/>
    </row>
    <row r="70" spans="1:16" ht="12.75">
      <c r="A70" s="113"/>
      <c r="B70" s="20">
        <v>2011</v>
      </c>
      <c r="C70" s="17">
        <v>0</v>
      </c>
      <c r="D70" s="18">
        <v>0</v>
      </c>
      <c r="E70" s="18">
        <v>0</v>
      </c>
      <c r="F70" s="18">
        <v>6245</v>
      </c>
      <c r="G70" s="18">
        <v>9715</v>
      </c>
      <c r="H70" s="18">
        <v>11967</v>
      </c>
      <c r="I70" s="18">
        <v>29372</v>
      </c>
      <c r="J70" s="38">
        <v>29808</v>
      </c>
      <c r="K70" s="18">
        <v>11184</v>
      </c>
      <c r="L70" s="18">
        <v>4964</v>
      </c>
      <c r="M70" s="18">
        <v>0</v>
      </c>
      <c r="N70" s="19">
        <v>0</v>
      </c>
      <c r="O70" s="16">
        <f t="shared" si="12"/>
        <v>103255</v>
      </c>
      <c r="P70" s="1"/>
    </row>
    <row r="71" spans="1:16" ht="12.75">
      <c r="A71" s="113"/>
      <c r="B71" s="80">
        <v>2010</v>
      </c>
      <c r="C71" s="23">
        <v>0</v>
      </c>
      <c r="D71" s="24">
        <v>0</v>
      </c>
      <c r="E71" s="24">
        <v>0</v>
      </c>
      <c r="F71" s="24">
        <v>4559</v>
      </c>
      <c r="G71" s="24">
        <v>8358</v>
      </c>
      <c r="H71" s="24">
        <v>11803</v>
      </c>
      <c r="I71" s="24">
        <v>27682</v>
      </c>
      <c r="J71" s="39">
        <v>26978</v>
      </c>
      <c r="K71" s="24">
        <v>7355</v>
      </c>
      <c r="L71" s="24">
        <v>4753</v>
      </c>
      <c r="M71" s="24">
        <v>0</v>
      </c>
      <c r="N71" s="25">
        <v>0</v>
      </c>
      <c r="O71" s="81">
        <f t="shared" si="12"/>
        <v>91488</v>
      </c>
      <c r="P71" s="1"/>
    </row>
    <row r="72" spans="1:16" ht="12.75">
      <c r="A72" s="27" t="s">
        <v>16</v>
      </c>
      <c r="B72" s="28"/>
      <c r="C72" s="30">
        <f aca="true" t="shared" si="13" ref="C72:O72">AVERAGE(C64:C71)</f>
        <v>0</v>
      </c>
      <c r="D72" s="85">
        <f t="shared" si="13"/>
        <v>0</v>
      </c>
      <c r="E72" s="85">
        <f t="shared" si="13"/>
        <v>300.375</v>
      </c>
      <c r="F72" s="85">
        <f t="shared" si="13"/>
        <v>4528</v>
      </c>
      <c r="G72" s="85">
        <f t="shared" si="13"/>
        <v>11033.625</v>
      </c>
      <c r="H72" s="85">
        <f t="shared" si="13"/>
        <v>11656.125</v>
      </c>
      <c r="I72" s="85">
        <f t="shared" si="13"/>
        <v>30127.75</v>
      </c>
      <c r="J72" s="85">
        <f t="shared" si="13"/>
        <v>30606.714285714286</v>
      </c>
      <c r="K72" s="85">
        <f t="shared" si="13"/>
        <v>8813</v>
      </c>
      <c r="L72" s="85">
        <f t="shared" si="13"/>
        <v>4111.428571428572</v>
      </c>
      <c r="M72" s="85">
        <f t="shared" si="13"/>
        <v>55.285714285714285</v>
      </c>
      <c r="N72" s="85">
        <f t="shared" si="13"/>
        <v>0</v>
      </c>
      <c r="O72" s="76">
        <f t="shared" si="13"/>
        <v>95784</v>
      </c>
      <c r="P72" s="1"/>
    </row>
    <row r="73" spans="1:16" ht="12.75">
      <c r="A73" s="82"/>
      <c r="B73" s="83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1"/>
    </row>
    <row r="74" spans="1:16" ht="12.75">
      <c r="A74" s="113" t="s">
        <v>30</v>
      </c>
      <c r="B74" s="3">
        <v>2017</v>
      </c>
      <c r="C74" s="77">
        <v>0</v>
      </c>
      <c r="D74" s="78">
        <v>6</v>
      </c>
      <c r="E74" s="78">
        <v>1</v>
      </c>
      <c r="F74" s="78">
        <v>2207</v>
      </c>
      <c r="G74" s="78">
        <v>2941</v>
      </c>
      <c r="H74" s="78">
        <v>3255</v>
      </c>
      <c r="I74" s="78">
        <v>9726</v>
      </c>
      <c r="J74" s="78"/>
      <c r="K74" s="78"/>
      <c r="L74" s="78"/>
      <c r="M74" s="78"/>
      <c r="N74" s="79"/>
      <c r="O74" s="8">
        <f aca="true" t="shared" si="14" ref="O74:O81">SUM(C74:N74)</f>
        <v>18136</v>
      </c>
      <c r="P74" s="1"/>
    </row>
    <row r="75" spans="1:16" ht="12.75">
      <c r="A75" s="113"/>
      <c r="B75" s="9">
        <v>2016</v>
      </c>
      <c r="C75" s="11">
        <v>0</v>
      </c>
      <c r="D75" s="12">
        <v>0</v>
      </c>
      <c r="E75" s="12">
        <v>1292</v>
      </c>
      <c r="F75" s="12">
        <v>1389</v>
      </c>
      <c r="G75" s="12">
        <v>3956</v>
      </c>
      <c r="H75" s="12">
        <v>3716</v>
      </c>
      <c r="I75" s="12">
        <v>8540</v>
      </c>
      <c r="J75" s="12">
        <v>7836</v>
      </c>
      <c r="K75" s="12">
        <v>4233</v>
      </c>
      <c r="L75" s="12">
        <v>1469</v>
      </c>
      <c r="M75" s="12">
        <v>531</v>
      </c>
      <c r="N75" s="15">
        <v>727</v>
      </c>
      <c r="O75" s="13">
        <f t="shared" si="14"/>
        <v>33689</v>
      </c>
      <c r="P75" s="1"/>
    </row>
    <row r="76" spans="1:16" ht="12.75">
      <c r="A76" s="113"/>
      <c r="B76" s="9">
        <v>2015</v>
      </c>
      <c r="C76" s="11">
        <v>0</v>
      </c>
      <c r="D76" s="12">
        <v>0</v>
      </c>
      <c r="E76" s="12">
        <v>5</v>
      </c>
      <c r="F76" s="12">
        <v>1382</v>
      </c>
      <c r="G76" s="12">
        <v>4172</v>
      </c>
      <c r="H76" s="12">
        <v>3786</v>
      </c>
      <c r="I76" s="12">
        <v>9202</v>
      </c>
      <c r="J76" s="12">
        <v>8638</v>
      </c>
      <c r="K76" s="12">
        <v>3708</v>
      </c>
      <c r="L76" s="12">
        <v>1310</v>
      </c>
      <c r="M76" s="12">
        <v>282</v>
      </c>
      <c r="N76" s="15">
        <v>821</v>
      </c>
      <c r="O76" s="13">
        <f t="shared" si="14"/>
        <v>33306</v>
      </c>
      <c r="P76" s="1"/>
    </row>
    <row r="77" spans="1:16" ht="12.75">
      <c r="A77" s="113"/>
      <c r="B77" s="9">
        <v>2014</v>
      </c>
      <c r="C77" s="11">
        <v>0</v>
      </c>
      <c r="D77" s="12">
        <v>0</v>
      </c>
      <c r="E77" s="12">
        <v>0</v>
      </c>
      <c r="F77" s="12">
        <v>2226</v>
      </c>
      <c r="G77" s="12">
        <v>4344</v>
      </c>
      <c r="H77" s="12">
        <v>4335</v>
      </c>
      <c r="I77" s="12">
        <v>8945</v>
      </c>
      <c r="J77" s="12">
        <v>10749</v>
      </c>
      <c r="K77" s="12">
        <v>2701</v>
      </c>
      <c r="L77" s="12">
        <v>1516</v>
      </c>
      <c r="M77" s="12">
        <v>307</v>
      </c>
      <c r="N77" s="15">
        <v>771</v>
      </c>
      <c r="O77" s="13">
        <f t="shared" si="14"/>
        <v>35894</v>
      </c>
      <c r="P77" s="1"/>
    </row>
    <row r="78" spans="1:16" ht="12.75">
      <c r="A78" s="113"/>
      <c r="B78" s="20">
        <v>2013</v>
      </c>
      <c r="C78" s="17">
        <v>0</v>
      </c>
      <c r="D78" s="18">
        <v>0</v>
      </c>
      <c r="E78" s="18">
        <v>69</v>
      </c>
      <c r="F78" s="18">
        <v>223</v>
      </c>
      <c r="G78" s="18">
        <v>1829</v>
      </c>
      <c r="H78" s="18">
        <v>1913</v>
      </c>
      <c r="I78" s="18">
        <v>3711</v>
      </c>
      <c r="J78" s="38">
        <v>4629</v>
      </c>
      <c r="K78" s="18">
        <v>1725</v>
      </c>
      <c r="L78" s="18">
        <v>1722</v>
      </c>
      <c r="M78" s="18">
        <v>124</v>
      </c>
      <c r="N78" s="19">
        <v>413</v>
      </c>
      <c r="O78" s="16">
        <f t="shared" si="14"/>
        <v>16358</v>
      </c>
      <c r="P78" s="1"/>
    </row>
    <row r="79" spans="1:16" ht="12.75">
      <c r="A79" s="113"/>
      <c r="B79" s="20">
        <v>2012</v>
      </c>
      <c r="C79" s="17">
        <v>0</v>
      </c>
      <c r="D79" s="18">
        <v>0</v>
      </c>
      <c r="E79" s="18">
        <v>14</v>
      </c>
      <c r="F79" s="18">
        <v>827</v>
      </c>
      <c r="G79" s="18">
        <v>1486</v>
      </c>
      <c r="H79" s="18">
        <v>1546</v>
      </c>
      <c r="I79" s="18">
        <v>4599</v>
      </c>
      <c r="J79" s="38">
        <v>4686</v>
      </c>
      <c r="K79" s="18">
        <v>1880</v>
      </c>
      <c r="L79" s="18">
        <v>487</v>
      </c>
      <c r="M79" s="18">
        <v>41</v>
      </c>
      <c r="N79" s="19">
        <v>383</v>
      </c>
      <c r="O79" s="16">
        <f t="shared" si="14"/>
        <v>15949</v>
      </c>
      <c r="P79" s="1"/>
    </row>
    <row r="80" spans="1:16" ht="12.75">
      <c r="A80" s="113"/>
      <c r="B80" s="20">
        <v>2011</v>
      </c>
      <c r="C80" s="17">
        <v>0</v>
      </c>
      <c r="D80" s="18">
        <v>0</v>
      </c>
      <c r="E80" s="18">
        <v>0</v>
      </c>
      <c r="F80" s="18">
        <v>799</v>
      </c>
      <c r="G80" s="18">
        <v>1707</v>
      </c>
      <c r="H80" s="18">
        <v>2362</v>
      </c>
      <c r="I80" s="18">
        <v>5604</v>
      </c>
      <c r="J80" s="38">
        <v>4732</v>
      </c>
      <c r="K80" s="18">
        <v>1952</v>
      </c>
      <c r="L80" s="18">
        <v>859</v>
      </c>
      <c r="M80" s="18">
        <v>22</v>
      </c>
      <c r="N80" s="19">
        <v>421</v>
      </c>
      <c r="O80" s="16">
        <f t="shared" si="14"/>
        <v>18458</v>
      </c>
      <c r="P80" s="1"/>
    </row>
    <row r="81" spans="1:16" ht="12.75">
      <c r="A81" s="113"/>
      <c r="B81" s="80">
        <v>2010</v>
      </c>
      <c r="C81" s="23">
        <v>0</v>
      </c>
      <c r="D81" s="24">
        <v>0</v>
      </c>
      <c r="E81" s="24">
        <v>102</v>
      </c>
      <c r="F81" s="24">
        <v>1166</v>
      </c>
      <c r="G81" s="24">
        <v>2023</v>
      </c>
      <c r="H81" s="24">
        <v>2670</v>
      </c>
      <c r="I81" s="24">
        <v>6039</v>
      </c>
      <c r="J81" s="39">
        <v>5308</v>
      </c>
      <c r="K81" s="24">
        <v>1984</v>
      </c>
      <c r="L81" s="24">
        <v>1113</v>
      </c>
      <c r="M81" s="24">
        <v>0</v>
      </c>
      <c r="N81" s="25">
        <v>103</v>
      </c>
      <c r="O81" s="81">
        <f t="shared" si="14"/>
        <v>20508</v>
      </c>
      <c r="P81" s="1"/>
    </row>
    <row r="82" spans="1:16" ht="12.75">
      <c r="A82" s="27" t="s">
        <v>16</v>
      </c>
      <c r="B82" s="28"/>
      <c r="C82" s="29">
        <f aca="true" t="shared" si="15" ref="C82:O82">AVERAGE(C74:C81)</f>
        <v>0</v>
      </c>
      <c r="D82" s="29">
        <f t="shared" si="15"/>
        <v>0.75</v>
      </c>
      <c r="E82" s="29">
        <f t="shared" si="15"/>
        <v>185.375</v>
      </c>
      <c r="F82" s="29">
        <f t="shared" si="15"/>
        <v>1277.375</v>
      </c>
      <c r="G82" s="29">
        <f t="shared" si="15"/>
        <v>2807.25</v>
      </c>
      <c r="H82" s="29">
        <f t="shared" si="15"/>
        <v>2947.875</v>
      </c>
      <c r="I82" s="29">
        <f t="shared" si="15"/>
        <v>7045.75</v>
      </c>
      <c r="J82" s="29">
        <f t="shared" si="15"/>
        <v>6654</v>
      </c>
      <c r="K82" s="29">
        <f t="shared" si="15"/>
        <v>2597.5714285714284</v>
      </c>
      <c r="L82" s="29">
        <f t="shared" si="15"/>
        <v>1210.857142857143</v>
      </c>
      <c r="M82" s="29">
        <f t="shared" si="15"/>
        <v>186.71428571428572</v>
      </c>
      <c r="N82" s="30">
        <f t="shared" si="15"/>
        <v>519.8571428571429</v>
      </c>
      <c r="O82" s="76">
        <f t="shared" si="15"/>
        <v>24037.25</v>
      </c>
      <c r="P82" s="1"/>
    </row>
    <row r="83" spans="1:16" ht="12.75">
      <c r="A83" s="86"/>
      <c r="B83" s="55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1"/>
    </row>
    <row r="84" spans="1:1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>
      <c r="A85" s="45" t="s">
        <v>31</v>
      </c>
      <c r="B85" s="88">
        <v>2010</v>
      </c>
      <c r="C85" s="88">
        <v>2011</v>
      </c>
      <c r="D85" s="88">
        <v>2012</v>
      </c>
      <c r="E85" s="88">
        <v>2013</v>
      </c>
      <c r="F85" s="88">
        <v>2014</v>
      </c>
      <c r="G85" s="88">
        <v>2015</v>
      </c>
      <c r="H85" s="88">
        <v>2016</v>
      </c>
      <c r="I85" s="88">
        <v>2017</v>
      </c>
      <c r="J85" s="1"/>
      <c r="K85" s="89"/>
      <c r="L85" s="90"/>
      <c r="M85" s="1"/>
      <c r="N85" s="1"/>
      <c r="O85" s="1"/>
      <c r="P85" s="1"/>
    </row>
    <row r="86" spans="1:16" ht="12.75">
      <c r="A86" s="49" t="s">
        <v>23</v>
      </c>
      <c r="B86" s="50">
        <f>O9</f>
        <v>54695</v>
      </c>
      <c r="C86" s="50">
        <f>O8</f>
        <v>63242</v>
      </c>
      <c r="D86" s="50">
        <f>O7</f>
        <v>58734</v>
      </c>
      <c r="E86" s="50">
        <f>O6</f>
        <v>52243</v>
      </c>
      <c r="F86" s="50">
        <f>O5</f>
        <v>59937</v>
      </c>
      <c r="G86" s="50">
        <f>O4</f>
        <v>60087</v>
      </c>
      <c r="H86" s="50">
        <f>O3</f>
        <v>68073</v>
      </c>
      <c r="I86" s="48">
        <f>O2</f>
        <v>41408</v>
      </c>
      <c r="J86" s="1"/>
      <c r="K86" s="1"/>
      <c r="L86" s="91"/>
      <c r="M86" s="1"/>
      <c r="N86" s="1"/>
      <c r="O86" s="1"/>
      <c r="P86" s="1"/>
    </row>
    <row r="87" spans="1:16" ht="12.75">
      <c r="A87" s="49" t="s">
        <v>24</v>
      </c>
      <c r="B87" s="50">
        <f>O19</f>
        <v>38550</v>
      </c>
      <c r="C87" s="50">
        <f>O18</f>
        <v>40148</v>
      </c>
      <c r="D87" s="50">
        <f>O17</f>
        <v>36252</v>
      </c>
      <c r="E87" s="50">
        <f>O16</f>
        <v>38168</v>
      </c>
      <c r="F87" s="50">
        <f>O15</f>
        <v>41200</v>
      </c>
      <c r="G87" s="50">
        <f>O14</f>
        <v>43919</v>
      </c>
      <c r="H87" s="50">
        <f>O13</f>
        <v>53092</v>
      </c>
      <c r="I87" s="48">
        <f>O12</f>
        <v>28374</v>
      </c>
      <c r="J87" s="1"/>
      <c r="K87" s="1"/>
      <c r="L87" s="91"/>
      <c r="M87" s="1"/>
      <c r="N87" s="1"/>
      <c r="O87" s="1"/>
      <c r="P87" s="1"/>
    </row>
    <row r="88" spans="1:16" ht="12.75">
      <c r="A88" s="49" t="s">
        <v>25</v>
      </c>
      <c r="B88" s="50">
        <f>O29</f>
        <v>14815</v>
      </c>
      <c r="C88" s="50">
        <f>O28</f>
        <v>18338</v>
      </c>
      <c r="D88" s="50">
        <f>O27</f>
        <v>19007</v>
      </c>
      <c r="E88" s="50">
        <f>O26</f>
        <v>16962</v>
      </c>
      <c r="F88" s="50">
        <f>O25</f>
        <v>18885</v>
      </c>
      <c r="G88" s="50">
        <f>O24</f>
        <v>17086</v>
      </c>
      <c r="H88" s="50">
        <f>O23</f>
        <v>19308</v>
      </c>
      <c r="I88" s="48">
        <f>O22</f>
        <v>10015</v>
      </c>
      <c r="J88" s="1"/>
      <c r="K88" s="1"/>
      <c r="L88" s="91"/>
      <c r="M88" s="1"/>
      <c r="N88" s="1"/>
      <c r="O88" s="1"/>
      <c r="P88" s="1"/>
    </row>
    <row r="89" spans="1:16" ht="12.75">
      <c r="A89" s="49" t="s">
        <v>26</v>
      </c>
      <c r="B89" s="50">
        <f>O40</f>
        <v>27677</v>
      </c>
      <c r="C89" s="50">
        <f>O39</f>
        <v>26815</v>
      </c>
      <c r="D89" s="50">
        <f>O38</f>
        <v>23733</v>
      </c>
      <c r="E89" s="50">
        <f>O37</f>
        <v>24282</v>
      </c>
      <c r="F89" s="50">
        <f>O36</f>
        <v>24934</v>
      </c>
      <c r="G89" s="50">
        <f>O35</f>
        <v>24497</v>
      </c>
      <c r="H89" s="50">
        <f>O34</f>
        <v>27464</v>
      </c>
      <c r="I89" s="48">
        <f>O33</f>
        <v>15025</v>
      </c>
      <c r="J89" s="1"/>
      <c r="K89" s="1"/>
      <c r="L89" s="91"/>
      <c r="M89" s="1"/>
      <c r="N89" s="1"/>
      <c r="O89" s="1"/>
      <c r="P89" s="1"/>
    </row>
    <row r="90" spans="1:16" ht="12.75">
      <c r="A90" s="49" t="s">
        <v>27</v>
      </c>
      <c r="B90" s="50">
        <f>O51</f>
        <v>29417</v>
      </c>
      <c r="C90" s="50">
        <f>O50</f>
        <v>28402</v>
      </c>
      <c r="D90" s="50">
        <f>O49</f>
        <v>31000</v>
      </c>
      <c r="E90" s="50">
        <f>O48</f>
        <v>26228</v>
      </c>
      <c r="F90" s="50">
        <f>O47</f>
        <v>29646</v>
      </c>
      <c r="G90" s="50">
        <f>O46</f>
        <v>31671</v>
      </c>
      <c r="H90" s="50">
        <f>O45</f>
        <v>34349</v>
      </c>
      <c r="I90" s="48">
        <f>O44</f>
        <v>20154</v>
      </c>
      <c r="J90" s="1"/>
      <c r="K90" s="1"/>
      <c r="L90" s="91"/>
      <c r="M90" s="1"/>
      <c r="N90" s="1"/>
      <c r="O90" s="1"/>
      <c r="P90" s="1"/>
    </row>
    <row r="91" spans="1:16" ht="12.75">
      <c r="A91" s="49" t="s">
        <v>28</v>
      </c>
      <c r="B91" s="50">
        <f>O61</f>
        <v>122522</v>
      </c>
      <c r="C91" s="50">
        <f>O60</f>
        <v>122122</v>
      </c>
      <c r="D91" s="50">
        <f>O59</f>
        <v>106789</v>
      </c>
      <c r="E91" s="50">
        <f>O58</f>
        <v>100100</v>
      </c>
      <c r="F91" s="50">
        <f>O57</f>
        <v>114011</v>
      </c>
      <c r="G91" s="50">
        <f>O56</f>
        <v>111202</v>
      </c>
      <c r="H91" s="50">
        <f>O55</f>
        <v>126621</v>
      </c>
      <c r="I91" s="48">
        <f>O54</f>
        <v>71110</v>
      </c>
      <c r="J91" s="1"/>
      <c r="K91" s="1"/>
      <c r="L91" s="91"/>
      <c r="M91" s="1"/>
      <c r="N91" s="1"/>
      <c r="O91" s="1"/>
      <c r="P91" s="1"/>
    </row>
    <row r="92" spans="1:16" ht="12.75">
      <c r="A92" s="49" t="s">
        <v>29</v>
      </c>
      <c r="B92" s="50">
        <f>O71</f>
        <v>91488</v>
      </c>
      <c r="C92" s="50">
        <f>O70</f>
        <v>103255</v>
      </c>
      <c r="D92" s="50">
        <f>O69</f>
        <v>98317</v>
      </c>
      <c r="E92" s="50">
        <f>O68</f>
        <v>90767</v>
      </c>
      <c r="F92" s="50">
        <f>O67</f>
        <v>100211</v>
      </c>
      <c r="G92" s="50">
        <f>O66</f>
        <v>106255</v>
      </c>
      <c r="H92" s="50">
        <f>O65</f>
        <v>109722</v>
      </c>
      <c r="I92" s="48">
        <f>O64</f>
        <v>66257</v>
      </c>
      <c r="J92" s="1"/>
      <c r="K92" s="1"/>
      <c r="L92" s="91"/>
      <c r="M92" s="1"/>
      <c r="N92" s="1"/>
      <c r="O92" s="1"/>
      <c r="P92" s="1"/>
    </row>
    <row r="93" spans="1:16" ht="12.75">
      <c r="A93" s="49" t="s">
        <v>30</v>
      </c>
      <c r="B93" s="50">
        <f>O81</f>
        <v>20508</v>
      </c>
      <c r="C93" s="50">
        <f>O80</f>
        <v>18458</v>
      </c>
      <c r="D93" s="50">
        <f>O79</f>
        <v>15949</v>
      </c>
      <c r="E93" s="50">
        <f>O78</f>
        <v>16358</v>
      </c>
      <c r="F93" s="50">
        <f>O77</f>
        <v>35894</v>
      </c>
      <c r="G93" s="50">
        <f>O76</f>
        <v>33306</v>
      </c>
      <c r="H93" s="50">
        <f>O75</f>
        <v>33689</v>
      </c>
      <c r="I93" s="48">
        <f>O74</f>
        <v>18136</v>
      </c>
      <c r="J93" s="1"/>
      <c r="K93" s="1"/>
      <c r="L93" s="91"/>
      <c r="M93" s="1"/>
      <c r="N93" s="1"/>
      <c r="O93" s="1"/>
      <c r="P93" s="1"/>
    </row>
    <row r="94" spans="1:16" ht="12.75">
      <c r="A94" s="49" t="s">
        <v>14</v>
      </c>
      <c r="B94" s="92">
        <f aca="true" t="shared" si="16" ref="B94:I94">SUM(B86:B93)</f>
        <v>399672</v>
      </c>
      <c r="C94" s="92">
        <f t="shared" si="16"/>
        <v>420780</v>
      </c>
      <c r="D94" s="92">
        <f t="shared" si="16"/>
        <v>389781</v>
      </c>
      <c r="E94" s="92">
        <f t="shared" si="16"/>
        <v>365108</v>
      </c>
      <c r="F94" s="92">
        <f t="shared" si="16"/>
        <v>424718</v>
      </c>
      <c r="G94" s="92">
        <f t="shared" si="16"/>
        <v>428023</v>
      </c>
      <c r="H94" s="92">
        <f t="shared" si="16"/>
        <v>472318</v>
      </c>
      <c r="I94" s="52">
        <f t="shared" si="16"/>
        <v>270479</v>
      </c>
      <c r="J94" s="1"/>
      <c r="K94" s="1"/>
      <c r="L94" s="91"/>
      <c r="M94" s="1"/>
      <c r="N94" s="1"/>
      <c r="O94" s="1"/>
      <c r="P94" s="1"/>
    </row>
    <row r="95" spans="1:1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</sheetData>
  <sheetProtection selectLockedCells="1" selectUnlockedCells="1"/>
  <mergeCells count="8">
    <mergeCell ref="A64:A71"/>
    <mergeCell ref="A74:A81"/>
    <mergeCell ref="A2:A9"/>
    <mergeCell ref="A12:A19"/>
    <mergeCell ref="A22:A29"/>
    <mergeCell ref="A33:A40"/>
    <mergeCell ref="A44:A51"/>
    <mergeCell ref="A54:A61"/>
  </mergeCells>
  <printOptions/>
  <pageMargins left="0.7875" right="0.7875" top="0.9840277777777777" bottom="0.9840277777777777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3"/>
  <sheetViews>
    <sheetView zoomScalePageLayoutView="0" workbookViewId="0" topLeftCell="A40">
      <selection activeCell="R53" sqref="R53"/>
    </sheetView>
  </sheetViews>
  <sheetFormatPr defaultColWidth="8.7109375" defaultRowHeight="12.75"/>
  <cols>
    <col min="1" max="1" width="21.140625" style="54" customWidth="1"/>
    <col min="2" max="16384" width="8.7109375" style="54" customWidth="1"/>
  </cols>
  <sheetData>
    <row r="1" spans="1:16" ht="12.75">
      <c r="A1" s="93" t="s">
        <v>0</v>
      </c>
      <c r="B1" s="93" t="s">
        <v>1</v>
      </c>
      <c r="C1" s="93" t="s">
        <v>2</v>
      </c>
      <c r="D1" s="93" t="s">
        <v>3</v>
      </c>
      <c r="E1" s="93" t="s">
        <v>4</v>
      </c>
      <c r="F1" s="93" t="s">
        <v>5</v>
      </c>
      <c r="G1" s="93" t="s">
        <v>6</v>
      </c>
      <c r="H1" s="93" t="s">
        <v>7</v>
      </c>
      <c r="I1" s="93" t="s">
        <v>8</v>
      </c>
      <c r="J1" s="93" t="s">
        <v>9</v>
      </c>
      <c r="K1" s="93" t="s">
        <v>10</v>
      </c>
      <c r="L1" s="93" t="s">
        <v>11</v>
      </c>
      <c r="M1" s="93" t="s">
        <v>12</v>
      </c>
      <c r="N1" s="93" t="s">
        <v>13</v>
      </c>
      <c r="O1" s="93" t="s">
        <v>14</v>
      </c>
      <c r="P1" s="1"/>
    </row>
    <row r="2" spans="1:16" ht="12.75">
      <c r="A2" s="110" t="s">
        <v>32</v>
      </c>
      <c r="B2" s="40">
        <v>2017</v>
      </c>
      <c r="C2" s="6">
        <v>552</v>
      </c>
      <c r="D2" s="6">
        <v>0</v>
      </c>
      <c r="E2" s="6">
        <v>442</v>
      </c>
      <c r="F2" s="6">
        <v>2628</v>
      </c>
      <c r="G2" s="6">
        <v>6464</v>
      </c>
      <c r="H2" s="6">
        <v>4953</v>
      </c>
      <c r="I2" s="6">
        <v>11217</v>
      </c>
      <c r="J2" s="6"/>
      <c r="K2" s="6"/>
      <c r="L2" s="6"/>
      <c r="M2" s="6"/>
      <c r="N2" s="7"/>
      <c r="O2" s="8">
        <f aca="true" t="shared" si="0" ref="O2:O9">SUM(C2:N2)</f>
        <v>26256</v>
      </c>
      <c r="P2" s="1"/>
    </row>
    <row r="3" spans="1:16" ht="12.75">
      <c r="A3" s="110"/>
      <c r="B3" s="94">
        <v>2016</v>
      </c>
      <c r="C3" s="95">
        <v>496</v>
      </c>
      <c r="D3" s="95">
        <v>0</v>
      </c>
      <c r="E3" s="95">
        <v>1045</v>
      </c>
      <c r="F3" s="95">
        <v>1669</v>
      </c>
      <c r="G3" s="95">
        <v>4443</v>
      </c>
      <c r="H3" s="95">
        <v>4264</v>
      </c>
      <c r="I3" s="95">
        <v>9936</v>
      </c>
      <c r="J3" s="95">
        <v>7222</v>
      </c>
      <c r="K3" s="95">
        <v>3816</v>
      </c>
      <c r="L3" s="95">
        <v>1744</v>
      </c>
      <c r="M3" s="95">
        <v>0</v>
      </c>
      <c r="N3" s="96">
        <v>0</v>
      </c>
      <c r="O3" s="13">
        <f t="shared" si="0"/>
        <v>34635</v>
      </c>
      <c r="P3" s="1"/>
    </row>
    <row r="4" spans="1:16" ht="12.75">
      <c r="A4" s="110"/>
      <c r="B4" s="94">
        <v>2015</v>
      </c>
      <c r="C4" s="95">
        <v>314</v>
      </c>
      <c r="D4" s="95">
        <v>0</v>
      </c>
      <c r="E4" s="95">
        <v>0</v>
      </c>
      <c r="F4" s="95">
        <v>1994</v>
      </c>
      <c r="G4" s="95">
        <v>6348</v>
      </c>
      <c r="H4" s="95">
        <v>3604</v>
      </c>
      <c r="I4" s="95">
        <v>12022</v>
      </c>
      <c r="J4" s="95">
        <v>10367</v>
      </c>
      <c r="K4" s="95">
        <v>7031</v>
      </c>
      <c r="L4" s="95">
        <v>1557</v>
      </c>
      <c r="M4" s="95">
        <v>311</v>
      </c>
      <c r="N4" s="97">
        <v>0</v>
      </c>
      <c r="O4" s="13">
        <f t="shared" si="0"/>
        <v>43548</v>
      </c>
      <c r="P4" s="1"/>
    </row>
    <row r="5" spans="1:16" ht="12.75">
      <c r="A5" s="110"/>
      <c r="B5" s="94">
        <v>2014</v>
      </c>
      <c r="C5" s="95">
        <v>382</v>
      </c>
      <c r="D5" s="95">
        <v>0</v>
      </c>
      <c r="E5" s="95">
        <v>319</v>
      </c>
      <c r="F5" s="95">
        <v>2398</v>
      </c>
      <c r="G5" s="95">
        <v>5193</v>
      </c>
      <c r="H5" s="95">
        <v>4653</v>
      </c>
      <c r="I5" s="95">
        <v>9683</v>
      </c>
      <c r="J5" s="95">
        <v>8690</v>
      </c>
      <c r="K5" s="95">
        <v>3578</v>
      </c>
      <c r="L5" s="95">
        <v>1804</v>
      </c>
      <c r="M5" s="95">
        <v>73</v>
      </c>
      <c r="N5" s="97">
        <v>0</v>
      </c>
      <c r="O5" s="16">
        <f t="shared" si="0"/>
        <v>36773</v>
      </c>
      <c r="P5" s="1"/>
    </row>
    <row r="6" spans="1:16" ht="12.75">
      <c r="A6" s="110"/>
      <c r="B6" s="94">
        <v>2013</v>
      </c>
      <c r="C6" s="95">
        <v>0</v>
      </c>
      <c r="D6" s="95">
        <v>0</v>
      </c>
      <c r="E6" s="95">
        <v>216</v>
      </c>
      <c r="F6" s="95">
        <v>1171</v>
      </c>
      <c r="G6" s="95">
        <v>4566</v>
      </c>
      <c r="H6" s="95">
        <v>3919</v>
      </c>
      <c r="I6" s="95">
        <v>8443</v>
      </c>
      <c r="J6" s="95">
        <v>6802</v>
      </c>
      <c r="K6" s="95">
        <v>3363</v>
      </c>
      <c r="L6" s="95">
        <v>1824</v>
      </c>
      <c r="M6" s="95">
        <v>0</v>
      </c>
      <c r="N6" s="97">
        <v>0</v>
      </c>
      <c r="O6" s="16">
        <f t="shared" si="0"/>
        <v>30304</v>
      </c>
      <c r="P6" s="1"/>
    </row>
    <row r="7" spans="1:16" ht="12.75">
      <c r="A7" s="110"/>
      <c r="B7" s="57">
        <v>2012</v>
      </c>
      <c r="C7" s="98">
        <v>0</v>
      </c>
      <c r="D7" s="98">
        <v>0</v>
      </c>
      <c r="E7" s="98">
        <v>0</v>
      </c>
      <c r="F7" s="98">
        <v>2096</v>
      </c>
      <c r="G7" s="98">
        <v>5156</v>
      </c>
      <c r="H7" s="98">
        <v>4127</v>
      </c>
      <c r="I7" s="98">
        <v>7567</v>
      </c>
      <c r="J7" s="98">
        <v>6325</v>
      </c>
      <c r="K7" s="98">
        <v>3078</v>
      </c>
      <c r="L7" s="98">
        <v>834</v>
      </c>
      <c r="M7" s="98">
        <v>100</v>
      </c>
      <c r="N7" s="99">
        <v>0</v>
      </c>
      <c r="O7" s="16">
        <f t="shared" si="0"/>
        <v>29283</v>
      </c>
      <c r="P7" s="1"/>
    </row>
    <row r="8" spans="1:16" ht="12.75">
      <c r="A8" s="110"/>
      <c r="B8" s="57">
        <v>2011</v>
      </c>
      <c r="C8" s="98">
        <v>0</v>
      </c>
      <c r="D8" s="98">
        <v>0</v>
      </c>
      <c r="E8" s="98">
        <v>0</v>
      </c>
      <c r="F8" s="98">
        <v>2662</v>
      </c>
      <c r="G8" s="98">
        <v>4601</v>
      </c>
      <c r="H8" s="98">
        <v>4074</v>
      </c>
      <c r="I8" s="98">
        <v>7999</v>
      </c>
      <c r="J8" s="98">
        <v>6538</v>
      </c>
      <c r="K8" s="98">
        <v>3475</v>
      </c>
      <c r="L8" s="98">
        <v>1823</v>
      </c>
      <c r="M8" s="98">
        <v>0</v>
      </c>
      <c r="N8" s="99">
        <v>0</v>
      </c>
      <c r="O8" s="16">
        <f t="shared" si="0"/>
        <v>31172</v>
      </c>
      <c r="P8" s="1"/>
    </row>
    <row r="9" spans="1:16" ht="12.75">
      <c r="A9" s="110"/>
      <c r="B9" s="57">
        <v>2010</v>
      </c>
      <c r="C9" s="98">
        <v>0</v>
      </c>
      <c r="D9" s="98">
        <v>0</v>
      </c>
      <c r="E9" s="98">
        <v>0</v>
      </c>
      <c r="F9" s="98">
        <v>2294</v>
      </c>
      <c r="G9" s="98">
        <v>4348</v>
      </c>
      <c r="H9" s="98">
        <v>4566</v>
      </c>
      <c r="I9" s="98">
        <v>4539</v>
      </c>
      <c r="J9" s="98">
        <v>6352</v>
      </c>
      <c r="K9" s="98">
        <v>1846</v>
      </c>
      <c r="L9" s="98">
        <v>1539</v>
      </c>
      <c r="M9" s="98">
        <v>0</v>
      </c>
      <c r="N9" s="99">
        <v>0</v>
      </c>
      <c r="O9" s="16">
        <f t="shared" si="0"/>
        <v>25484</v>
      </c>
      <c r="P9" s="1"/>
    </row>
    <row r="10" spans="1:16" ht="12.75">
      <c r="A10" s="27" t="s">
        <v>16</v>
      </c>
      <c r="B10" s="28"/>
      <c r="C10" s="29">
        <f aca="true" t="shared" si="1" ref="C10:O10">AVERAGE(C2:C9)</f>
        <v>218</v>
      </c>
      <c r="D10" s="29">
        <f t="shared" si="1"/>
        <v>0</v>
      </c>
      <c r="E10" s="29">
        <f t="shared" si="1"/>
        <v>252.75</v>
      </c>
      <c r="F10" s="29">
        <f t="shared" si="1"/>
        <v>2114</v>
      </c>
      <c r="G10" s="29">
        <f t="shared" si="1"/>
        <v>5139.875</v>
      </c>
      <c r="H10" s="29">
        <f t="shared" si="1"/>
        <v>4270</v>
      </c>
      <c r="I10" s="29">
        <f t="shared" si="1"/>
        <v>8925.75</v>
      </c>
      <c r="J10" s="29">
        <f t="shared" si="1"/>
        <v>7470.857142857143</v>
      </c>
      <c r="K10" s="29">
        <f t="shared" si="1"/>
        <v>3741</v>
      </c>
      <c r="L10" s="29">
        <f t="shared" si="1"/>
        <v>1589.2857142857142</v>
      </c>
      <c r="M10" s="29">
        <f t="shared" si="1"/>
        <v>69.14285714285714</v>
      </c>
      <c r="N10" s="30">
        <f t="shared" si="1"/>
        <v>0</v>
      </c>
      <c r="O10" s="100">
        <f t="shared" si="1"/>
        <v>32181.875</v>
      </c>
      <c r="P10" s="1"/>
    </row>
    <row r="11" spans="1:16" ht="12.75">
      <c r="A11" s="1"/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1"/>
    </row>
    <row r="12" spans="1:16" ht="12.75">
      <c r="A12" s="111" t="s">
        <v>33</v>
      </c>
      <c r="B12" s="40">
        <v>2017</v>
      </c>
      <c r="C12" s="6">
        <v>0</v>
      </c>
      <c r="D12" s="6">
        <v>0</v>
      </c>
      <c r="E12" s="6">
        <v>1</v>
      </c>
      <c r="F12" s="6">
        <v>743</v>
      </c>
      <c r="G12" s="6">
        <v>1381</v>
      </c>
      <c r="H12" s="6">
        <v>1171</v>
      </c>
      <c r="I12" s="6">
        <v>3686</v>
      </c>
      <c r="J12" s="6"/>
      <c r="K12" s="6"/>
      <c r="L12" s="6"/>
      <c r="M12" s="6"/>
      <c r="N12" s="7"/>
      <c r="O12" s="8">
        <f aca="true" t="shared" si="2" ref="O12:O19">SUM(C12:N12)</f>
        <v>6982</v>
      </c>
      <c r="P12" s="1"/>
    </row>
    <row r="13" spans="1:16" ht="12.75">
      <c r="A13" s="111"/>
      <c r="B13" s="94">
        <v>2016</v>
      </c>
      <c r="C13" s="95">
        <v>0</v>
      </c>
      <c r="D13" s="95">
        <v>0</v>
      </c>
      <c r="E13" s="95">
        <v>0</v>
      </c>
      <c r="F13" s="95">
        <v>0</v>
      </c>
      <c r="G13" s="95">
        <v>47</v>
      </c>
      <c r="H13" s="95">
        <v>1</v>
      </c>
      <c r="I13" s="95">
        <v>449</v>
      </c>
      <c r="J13" s="95">
        <v>1187</v>
      </c>
      <c r="K13" s="95">
        <v>929</v>
      </c>
      <c r="L13" s="95">
        <v>522</v>
      </c>
      <c r="M13" s="95">
        <v>0</v>
      </c>
      <c r="N13" s="96">
        <v>0</v>
      </c>
      <c r="O13" s="13">
        <f t="shared" si="2"/>
        <v>3135</v>
      </c>
      <c r="P13" s="1"/>
    </row>
    <row r="14" spans="1:16" ht="12.75">
      <c r="A14" s="111"/>
      <c r="B14" s="94">
        <v>2015</v>
      </c>
      <c r="C14" s="95">
        <v>0</v>
      </c>
      <c r="D14" s="95">
        <v>0</v>
      </c>
      <c r="E14" s="95">
        <v>0</v>
      </c>
      <c r="F14" s="95">
        <v>35</v>
      </c>
      <c r="G14" s="95">
        <v>876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6">
        <v>0</v>
      </c>
      <c r="O14" s="13">
        <f t="shared" si="2"/>
        <v>911</v>
      </c>
      <c r="P14" s="1"/>
    </row>
    <row r="15" spans="1:16" ht="12.75">
      <c r="A15" s="111"/>
      <c r="B15" s="94">
        <v>2014</v>
      </c>
      <c r="C15" s="95">
        <v>0</v>
      </c>
      <c r="D15" s="95">
        <v>0</v>
      </c>
      <c r="E15" s="95">
        <v>0</v>
      </c>
      <c r="F15" s="95">
        <v>566</v>
      </c>
      <c r="G15" s="95">
        <v>1442</v>
      </c>
      <c r="H15" s="95">
        <v>1567</v>
      </c>
      <c r="I15" s="95">
        <v>2725</v>
      </c>
      <c r="J15" s="95">
        <v>2682</v>
      </c>
      <c r="K15" s="95">
        <v>384</v>
      </c>
      <c r="L15" s="95">
        <v>486</v>
      </c>
      <c r="M15" s="95">
        <v>275</v>
      </c>
      <c r="N15" s="96">
        <v>0</v>
      </c>
      <c r="O15" s="16">
        <f t="shared" si="2"/>
        <v>10127</v>
      </c>
      <c r="P15" s="1"/>
    </row>
    <row r="16" spans="1:16" ht="12.75">
      <c r="A16" s="111"/>
      <c r="B16" s="57">
        <v>2013</v>
      </c>
      <c r="C16" s="98">
        <v>0</v>
      </c>
      <c r="D16" s="98">
        <v>0</v>
      </c>
      <c r="E16" s="98">
        <v>0</v>
      </c>
      <c r="F16" s="98">
        <v>311</v>
      </c>
      <c r="G16" s="98">
        <v>1130</v>
      </c>
      <c r="H16" s="98">
        <v>1567</v>
      </c>
      <c r="I16" s="98">
        <v>2571</v>
      </c>
      <c r="J16" s="98">
        <v>3055</v>
      </c>
      <c r="K16" s="98">
        <v>422</v>
      </c>
      <c r="L16" s="98">
        <v>467</v>
      </c>
      <c r="M16" s="98">
        <v>0</v>
      </c>
      <c r="N16" s="99">
        <v>0</v>
      </c>
      <c r="O16" s="16">
        <f t="shared" si="2"/>
        <v>9523</v>
      </c>
      <c r="P16" s="1"/>
    </row>
    <row r="17" spans="1:16" ht="12.75">
      <c r="A17" s="111"/>
      <c r="B17" s="57">
        <v>2012</v>
      </c>
      <c r="C17" s="98">
        <v>0</v>
      </c>
      <c r="D17" s="98">
        <v>0</v>
      </c>
      <c r="E17" s="98">
        <v>27</v>
      </c>
      <c r="F17" s="98">
        <v>565</v>
      </c>
      <c r="G17" s="98">
        <v>1447</v>
      </c>
      <c r="H17" s="98">
        <v>1471</v>
      </c>
      <c r="I17" s="98">
        <v>3230</v>
      </c>
      <c r="J17" s="98">
        <v>3081</v>
      </c>
      <c r="K17" s="98">
        <v>821</v>
      </c>
      <c r="L17" s="98">
        <v>319</v>
      </c>
      <c r="M17" s="98">
        <v>41</v>
      </c>
      <c r="N17" s="99">
        <v>0</v>
      </c>
      <c r="O17" s="16">
        <f t="shared" si="2"/>
        <v>11002</v>
      </c>
      <c r="P17" s="1"/>
    </row>
    <row r="18" spans="1:16" ht="12.75">
      <c r="A18" s="111"/>
      <c r="B18" s="57">
        <v>2011</v>
      </c>
      <c r="C18" s="98">
        <v>0</v>
      </c>
      <c r="D18" s="98">
        <v>0</v>
      </c>
      <c r="E18" s="98">
        <v>0</v>
      </c>
      <c r="F18" s="98">
        <v>687</v>
      </c>
      <c r="G18" s="98">
        <v>1208</v>
      </c>
      <c r="H18" s="98">
        <v>1424</v>
      </c>
      <c r="I18" s="98">
        <v>4957</v>
      </c>
      <c r="J18" s="98">
        <v>2593</v>
      </c>
      <c r="K18" s="98">
        <v>805</v>
      </c>
      <c r="L18" s="98">
        <v>478</v>
      </c>
      <c r="M18" s="98">
        <v>29</v>
      </c>
      <c r="N18" s="99">
        <v>0</v>
      </c>
      <c r="O18" s="16">
        <f t="shared" si="2"/>
        <v>12181</v>
      </c>
      <c r="P18" s="1"/>
    </row>
    <row r="19" spans="1:16" ht="12.75">
      <c r="A19" s="111"/>
      <c r="B19" s="101">
        <v>2010</v>
      </c>
      <c r="C19" s="102">
        <v>0</v>
      </c>
      <c r="D19" s="102">
        <v>0</v>
      </c>
      <c r="E19" s="102">
        <v>0</v>
      </c>
      <c r="F19" s="102">
        <v>637</v>
      </c>
      <c r="G19" s="102">
        <v>1010</v>
      </c>
      <c r="H19" s="102">
        <v>1534</v>
      </c>
      <c r="I19" s="102">
        <v>3737</v>
      </c>
      <c r="J19" s="102">
        <v>3181</v>
      </c>
      <c r="K19" s="102">
        <v>565</v>
      </c>
      <c r="L19" s="102">
        <v>448</v>
      </c>
      <c r="M19" s="102">
        <v>0</v>
      </c>
      <c r="N19" s="103">
        <v>0</v>
      </c>
      <c r="O19" s="81">
        <f t="shared" si="2"/>
        <v>11112</v>
      </c>
      <c r="P19" s="1"/>
    </row>
    <row r="20" spans="1:16" ht="12.75">
      <c r="A20" s="27" t="s">
        <v>16</v>
      </c>
      <c r="B20" s="28"/>
      <c r="C20" s="29">
        <f aca="true" t="shared" si="3" ref="C20:O20">AVERAGE(C12:C19)</f>
        <v>0</v>
      </c>
      <c r="D20" s="29">
        <f t="shared" si="3"/>
        <v>0</v>
      </c>
      <c r="E20" s="29">
        <f t="shared" si="3"/>
        <v>3.5</v>
      </c>
      <c r="F20" s="29">
        <f t="shared" si="3"/>
        <v>443</v>
      </c>
      <c r="G20" s="29">
        <f t="shared" si="3"/>
        <v>1067.625</v>
      </c>
      <c r="H20" s="29">
        <f t="shared" si="3"/>
        <v>1091.875</v>
      </c>
      <c r="I20" s="29">
        <f t="shared" si="3"/>
        <v>2669.375</v>
      </c>
      <c r="J20" s="29">
        <f t="shared" si="3"/>
        <v>2254.1428571428573</v>
      </c>
      <c r="K20" s="29">
        <f t="shared" si="3"/>
        <v>560.8571428571429</v>
      </c>
      <c r="L20" s="29">
        <f t="shared" si="3"/>
        <v>388.57142857142856</v>
      </c>
      <c r="M20" s="29">
        <f t="shared" si="3"/>
        <v>49.285714285714285</v>
      </c>
      <c r="N20" s="30">
        <f t="shared" si="3"/>
        <v>0</v>
      </c>
      <c r="O20" s="76">
        <f t="shared" si="3"/>
        <v>8121.625</v>
      </c>
      <c r="P20" s="1"/>
    </row>
    <row r="21" spans="1:16" ht="12.75">
      <c r="A21" s="1"/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1"/>
    </row>
    <row r="22" spans="1:16" ht="12.75">
      <c r="A22" s="111" t="s">
        <v>34</v>
      </c>
      <c r="B22" s="40">
        <v>2017</v>
      </c>
      <c r="C22" s="6">
        <v>0</v>
      </c>
      <c r="D22" s="6">
        <v>40</v>
      </c>
      <c r="E22" s="6">
        <v>22</v>
      </c>
      <c r="F22" s="6">
        <v>2760</v>
      </c>
      <c r="G22" s="6">
        <v>4939</v>
      </c>
      <c r="H22" s="6">
        <v>4033</v>
      </c>
      <c r="I22" s="6">
        <v>21477</v>
      </c>
      <c r="J22" s="6"/>
      <c r="K22" s="6"/>
      <c r="L22" s="6"/>
      <c r="M22" s="6"/>
      <c r="N22" s="7"/>
      <c r="O22" s="8">
        <f aca="true" t="shared" si="4" ref="O22:O29">SUM(C22:N22)</f>
        <v>33271</v>
      </c>
      <c r="P22" s="1"/>
    </row>
    <row r="23" spans="1:16" ht="12.75">
      <c r="A23" s="111"/>
      <c r="B23" s="94">
        <v>2016</v>
      </c>
      <c r="C23" s="95">
        <v>68</v>
      </c>
      <c r="D23" s="95">
        <v>159</v>
      </c>
      <c r="E23" s="95">
        <v>2372</v>
      </c>
      <c r="F23" s="95">
        <v>1417</v>
      </c>
      <c r="G23" s="95">
        <v>4218</v>
      </c>
      <c r="H23" s="95">
        <v>3980</v>
      </c>
      <c r="I23" s="95">
        <v>23925</v>
      </c>
      <c r="J23" s="95">
        <v>7777</v>
      </c>
      <c r="K23" s="95">
        <v>4007</v>
      </c>
      <c r="L23" s="95">
        <v>2108</v>
      </c>
      <c r="M23" s="95">
        <v>127</v>
      </c>
      <c r="N23" s="95">
        <v>91</v>
      </c>
      <c r="O23" s="13">
        <f t="shared" si="4"/>
        <v>50249</v>
      </c>
      <c r="P23" s="1"/>
    </row>
    <row r="24" spans="1:16" ht="12.75">
      <c r="A24" s="111"/>
      <c r="B24" s="94">
        <v>2015</v>
      </c>
      <c r="C24" s="95">
        <v>45</v>
      </c>
      <c r="D24" s="95">
        <v>86</v>
      </c>
      <c r="E24" s="95">
        <v>540</v>
      </c>
      <c r="F24" s="95">
        <v>2983</v>
      </c>
      <c r="G24" s="95">
        <v>5395</v>
      </c>
      <c r="H24" s="95">
        <v>4422</v>
      </c>
      <c r="I24" s="95">
        <v>21758</v>
      </c>
      <c r="J24" s="95">
        <v>8458</v>
      </c>
      <c r="K24" s="95">
        <v>4275</v>
      </c>
      <c r="L24" s="95">
        <v>2456</v>
      </c>
      <c r="M24" s="95">
        <v>328</v>
      </c>
      <c r="N24" s="96">
        <v>142</v>
      </c>
      <c r="O24" s="13">
        <f t="shared" si="4"/>
        <v>50888</v>
      </c>
      <c r="P24" s="1"/>
    </row>
    <row r="25" spans="1:16" ht="12.75">
      <c r="A25" s="111"/>
      <c r="B25" s="94">
        <v>2014</v>
      </c>
      <c r="C25" s="95">
        <v>111</v>
      </c>
      <c r="D25" s="95">
        <v>93</v>
      </c>
      <c r="E25" s="95">
        <v>1865</v>
      </c>
      <c r="F25" s="95">
        <v>2364</v>
      </c>
      <c r="G25" s="95">
        <v>4781</v>
      </c>
      <c r="H25" s="95">
        <v>4910</v>
      </c>
      <c r="I25" s="95">
        <v>22549</v>
      </c>
      <c r="J25" s="95">
        <v>8657</v>
      </c>
      <c r="K25" s="95">
        <v>3597</v>
      </c>
      <c r="L25" s="95">
        <v>2233</v>
      </c>
      <c r="M25" s="95">
        <v>206</v>
      </c>
      <c r="N25" s="96">
        <v>244</v>
      </c>
      <c r="O25" s="16">
        <f t="shared" si="4"/>
        <v>51610</v>
      </c>
      <c r="P25" s="1"/>
    </row>
    <row r="26" spans="1:16" ht="12.75">
      <c r="A26" s="111"/>
      <c r="B26" s="57">
        <v>2013</v>
      </c>
      <c r="C26" s="98">
        <v>55</v>
      </c>
      <c r="D26" s="98">
        <v>59</v>
      </c>
      <c r="E26" s="98">
        <v>386</v>
      </c>
      <c r="F26" s="98">
        <v>1555</v>
      </c>
      <c r="G26" s="98">
        <v>3271</v>
      </c>
      <c r="H26" s="98">
        <v>3569</v>
      </c>
      <c r="I26" s="98">
        <v>16371</v>
      </c>
      <c r="J26" s="98">
        <v>6222</v>
      </c>
      <c r="K26" s="98">
        <v>2509</v>
      </c>
      <c r="L26" s="98">
        <v>2099</v>
      </c>
      <c r="M26" s="98">
        <v>216</v>
      </c>
      <c r="N26" s="99">
        <v>378</v>
      </c>
      <c r="O26" s="16">
        <f t="shared" si="4"/>
        <v>36690</v>
      </c>
      <c r="P26" s="1"/>
    </row>
    <row r="27" spans="1:16" ht="12.75">
      <c r="A27" s="111"/>
      <c r="B27" s="57">
        <v>2012</v>
      </c>
      <c r="C27" s="98">
        <v>98</v>
      </c>
      <c r="D27" s="98">
        <v>341</v>
      </c>
      <c r="E27" s="98">
        <v>502</v>
      </c>
      <c r="F27" s="98">
        <v>1815</v>
      </c>
      <c r="G27" s="98">
        <v>3738</v>
      </c>
      <c r="H27" s="98">
        <v>3065</v>
      </c>
      <c r="I27" s="98">
        <v>5852</v>
      </c>
      <c r="J27" s="98">
        <v>5682</v>
      </c>
      <c r="K27" s="98">
        <v>3165</v>
      </c>
      <c r="L27" s="98">
        <v>1422</v>
      </c>
      <c r="M27" s="98">
        <v>145</v>
      </c>
      <c r="N27" s="99">
        <v>251</v>
      </c>
      <c r="O27" s="16">
        <f t="shared" si="4"/>
        <v>26076</v>
      </c>
      <c r="P27" s="1"/>
    </row>
    <row r="28" spans="1:16" ht="12.75">
      <c r="A28" s="111"/>
      <c r="B28" s="57">
        <v>2011</v>
      </c>
      <c r="C28" s="98">
        <v>18</v>
      </c>
      <c r="D28" s="98">
        <v>161</v>
      </c>
      <c r="E28" s="98">
        <v>947</v>
      </c>
      <c r="F28" s="98">
        <v>2008</v>
      </c>
      <c r="G28" s="98">
        <v>4449</v>
      </c>
      <c r="H28" s="98">
        <v>4405</v>
      </c>
      <c r="I28" s="98">
        <v>8925</v>
      </c>
      <c r="J28" s="98">
        <v>7969</v>
      </c>
      <c r="K28" s="98">
        <v>4758</v>
      </c>
      <c r="L28" s="98">
        <v>2193</v>
      </c>
      <c r="M28" s="98">
        <v>238</v>
      </c>
      <c r="N28" s="99">
        <v>345</v>
      </c>
      <c r="O28" s="16">
        <f t="shared" si="4"/>
        <v>36416</v>
      </c>
      <c r="P28" s="1"/>
    </row>
    <row r="29" spans="1:16" ht="12.75">
      <c r="A29" s="111"/>
      <c r="B29" s="101">
        <v>2010</v>
      </c>
      <c r="C29" s="102">
        <v>197</v>
      </c>
      <c r="D29" s="102">
        <v>0</v>
      </c>
      <c r="E29" s="102">
        <v>313</v>
      </c>
      <c r="F29" s="102">
        <v>1760</v>
      </c>
      <c r="G29" s="102">
        <v>3676</v>
      </c>
      <c r="H29" s="102">
        <v>3876</v>
      </c>
      <c r="I29" s="102">
        <v>6293</v>
      </c>
      <c r="J29" s="102">
        <v>7468</v>
      </c>
      <c r="K29" s="102">
        <v>3597</v>
      </c>
      <c r="L29" s="102">
        <v>2153</v>
      </c>
      <c r="M29" s="102">
        <v>386</v>
      </c>
      <c r="N29" s="103">
        <v>135</v>
      </c>
      <c r="O29" s="81">
        <f t="shared" si="4"/>
        <v>29854</v>
      </c>
      <c r="P29" s="1"/>
    </row>
    <row r="30" spans="1:16" ht="12.75">
      <c r="A30" s="27" t="s">
        <v>16</v>
      </c>
      <c r="B30" s="28"/>
      <c r="C30" s="29">
        <f aca="true" t="shared" si="5" ref="C30:O30">AVERAGE(C22:C29)</f>
        <v>74</v>
      </c>
      <c r="D30" s="29">
        <f t="shared" si="5"/>
        <v>117.375</v>
      </c>
      <c r="E30" s="29">
        <f t="shared" si="5"/>
        <v>868.375</v>
      </c>
      <c r="F30" s="29">
        <f t="shared" si="5"/>
        <v>2082.75</v>
      </c>
      <c r="G30" s="29">
        <f t="shared" si="5"/>
        <v>4308.375</v>
      </c>
      <c r="H30" s="29">
        <f t="shared" si="5"/>
        <v>4032.5</v>
      </c>
      <c r="I30" s="29">
        <f t="shared" si="5"/>
        <v>15893.75</v>
      </c>
      <c r="J30" s="29">
        <f t="shared" si="5"/>
        <v>7461.857142857143</v>
      </c>
      <c r="K30" s="29">
        <f t="shared" si="5"/>
        <v>3701.1428571428573</v>
      </c>
      <c r="L30" s="29">
        <f t="shared" si="5"/>
        <v>2094.8571428571427</v>
      </c>
      <c r="M30" s="29">
        <f t="shared" si="5"/>
        <v>235.14285714285714</v>
      </c>
      <c r="N30" s="30">
        <f t="shared" si="5"/>
        <v>226.57142857142858</v>
      </c>
      <c r="O30" s="76">
        <f t="shared" si="5"/>
        <v>39381.75</v>
      </c>
      <c r="P30" s="1"/>
    </row>
    <row r="31" spans="1:16" ht="12.75">
      <c r="A31" s="1"/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1"/>
    </row>
    <row r="32" spans="1:16" ht="12.75">
      <c r="A32" s="1"/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1"/>
    </row>
    <row r="33" spans="1:16" ht="12.75">
      <c r="A33" s="111" t="s">
        <v>35</v>
      </c>
      <c r="B33" s="40">
        <v>2017</v>
      </c>
      <c r="C33" s="6">
        <v>0</v>
      </c>
      <c r="D33" s="6">
        <v>0</v>
      </c>
      <c r="E33" s="6">
        <v>35</v>
      </c>
      <c r="F33" s="6">
        <v>2397</v>
      </c>
      <c r="G33" s="6">
        <v>3236</v>
      </c>
      <c r="H33" s="6">
        <v>3085</v>
      </c>
      <c r="I33" s="6">
        <v>5941</v>
      </c>
      <c r="J33" s="6"/>
      <c r="K33" s="6"/>
      <c r="L33" s="6"/>
      <c r="M33" s="6"/>
      <c r="N33" s="7"/>
      <c r="O33" s="104">
        <f aca="true" t="shared" si="6" ref="O33:O40">SUM(C33:N33)</f>
        <v>14694</v>
      </c>
      <c r="P33" s="1"/>
    </row>
    <row r="34" spans="1:16" ht="12.75">
      <c r="A34" s="111"/>
      <c r="B34" s="94">
        <v>2016</v>
      </c>
      <c r="C34" s="95">
        <v>0</v>
      </c>
      <c r="D34" s="95">
        <v>0</v>
      </c>
      <c r="E34" s="95">
        <v>716</v>
      </c>
      <c r="F34" s="95">
        <v>970</v>
      </c>
      <c r="G34" s="95">
        <v>2410</v>
      </c>
      <c r="H34" s="95">
        <v>2563</v>
      </c>
      <c r="I34" s="95">
        <v>6156</v>
      </c>
      <c r="J34" s="95">
        <v>6676</v>
      </c>
      <c r="K34" s="95">
        <v>2501</v>
      </c>
      <c r="L34" s="95">
        <v>1119</v>
      </c>
      <c r="M34" s="95">
        <v>134</v>
      </c>
      <c r="N34" s="95">
        <v>2627</v>
      </c>
      <c r="O34" s="13">
        <f t="shared" si="6"/>
        <v>25872</v>
      </c>
      <c r="P34" s="1"/>
    </row>
    <row r="35" spans="1:16" ht="12.75">
      <c r="A35" s="111"/>
      <c r="B35" s="94">
        <v>2015</v>
      </c>
      <c r="C35" s="95">
        <v>0</v>
      </c>
      <c r="D35" s="95">
        <v>0</v>
      </c>
      <c r="E35" s="95">
        <v>28</v>
      </c>
      <c r="F35" s="95">
        <v>973</v>
      </c>
      <c r="G35" s="95">
        <v>2668</v>
      </c>
      <c r="H35" s="95">
        <v>2410</v>
      </c>
      <c r="I35" s="95">
        <v>4558</v>
      </c>
      <c r="J35" s="95">
        <v>5392</v>
      </c>
      <c r="K35" s="95">
        <v>2171</v>
      </c>
      <c r="L35" s="95">
        <v>1338</v>
      </c>
      <c r="M35" s="95">
        <v>207</v>
      </c>
      <c r="N35" s="105">
        <v>2869</v>
      </c>
      <c r="O35" s="41">
        <f t="shared" si="6"/>
        <v>22614</v>
      </c>
      <c r="P35" s="1"/>
    </row>
    <row r="36" spans="1:16" ht="12.75">
      <c r="A36" s="111"/>
      <c r="B36" s="94">
        <v>2014</v>
      </c>
      <c r="C36" s="95">
        <v>0</v>
      </c>
      <c r="D36" s="95">
        <v>0</v>
      </c>
      <c r="E36" s="95">
        <v>59</v>
      </c>
      <c r="F36" s="95">
        <v>1378</v>
      </c>
      <c r="G36" s="95">
        <v>2120</v>
      </c>
      <c r="H36" s="95">
        <v>2864</v>
      </c>
      <c r="I36" s="95">
        <v>6779</v>
      </c>
      <c r="J36" s="95">
        <v>5784</v>
      </c>
      <c r="K36" s="95">
        <v>1745</v>
      </c>
      <c r="L36" s="95">
        <v>1218</v>
      </c>
      <c r="M36" s="95">
        <v>113</v>
      </c>
      <c r="N36" s="105">
        <v>1862</v>
      </c>
      <c r="O36" s="42">
        <f t="shared" si="6"/>
        <v>23922</v>
      </c>
      <c r="P36" s="1"/>
    </row>
    <row r="37" spans="1:16" ht="12.75">
      <c r="A37" s="111"/>
      <c r="B37" s="57">
        <v>2013</v>
      </c>
      <c r="C37" s="98">
        <v>0</v>
      </c>
      <c r="D37" s="98">
        <v>0</v>
      </c>
      <c r="E37" s="98">
        <v>81</v>
      </c>
      <c r="F37" s="98">
        <v>920</v>
      </c>
      <c r="G37" s="98">
        <v>1843</v>
      </c>
      <c r="H37" s="98">
        <v>2863</v>
      </c>
      <c r="I37" s="98">
        <v>4568</v>
      </c>
      <c r="J37" s="98">
        <v>4761</v>
      </c>
      <c r="K37" s="98">
        <v>1529</v>
      </c>
      <c r="L37" s="98">
        <v>1051</v>
      </c>
      <c r="M37" s="98">
        <v>188</v>
      </c>
      <c r="N37" s="106">
        <v>1581</v>
      </c>
      <c r="O37" s="41">
        <f t="shared" si="6"/>
        <v>19385</v>
      </c>
      <c r="P37" s="1"/>
    </row>
    <row r="38" spans="1:16" ht="12.75">
      <c r="A38" s="111"/>
      <c r="B38" s="57">
        <v>2012</v>
      </c>
      <c r="C38" s="98">
        <v>0</v>
      </c>
      <c r="D38" s="98">
        <v>28</v>
      </c>
      <c r="E38" s="98">
        <v>411</v>
      </c>
      <c r="F38" s="98">
        <v>1202</v>
      </c>
      <c r="G38" s="98">
        <v>2141</v>
      </c>
      <c r="H38" s="98">
        <v>1758</v>
      </c>
      <c r="I38" s="98">
        <v>3832</v>
      </c>
      <c r="J38" s="98">
        <v>4033</v>
      </c>
      <c r="K38" s="98">
        <v>1962</v>
      </c>
      <c r="L38" s="98">
        <v>834</v>
      </c>
      <c r="M38" s="98">
        <v>104</v>
      </c>
      <c r="N38" s="106">
        <v>400</v>
      </c>
      <c r="O38" s="42">
        <f t="shared" si="6"/>
        <v>16705</v>
      </c>
      <c r="P38" s="1"/>
    </row>
    <row r="39" spans="1:16" ht="12.75">
      <c r="A39" s="111"/>
      <c r="B39" s="57">
        <v>2011</v>
      </c>
      <c r="C39" s="98">
        <v>0</v>
      </c>
      <c r="D39" s="98">
        <v>0</v>
      </c>
      <c r="E39" s="98">
        <v>0</v>
      </c>
      <c r="F39" s="98">
        <v>682</v>
      </c>
      <c r="G39" s="98">
        <v>1512</v>
      </c>
      <c r="H39" s="98">
        <v>1546</v>
      </c>
      <c r="I39" s="98">
        <v>3592</v>
      </c>
      <c r="J39" s="98">
        <v>2947</v>
      </c>
      <c r="K39" s="98">
        <v>1418</v>
      </c>
      <c r="L39" s="98">
        <v>725</v>
      </c>
      <c r="M39" s="98">
        <v>122</v>
      </c>
      <c r="N39" s="106">
        <v>511</v>
      </c>
      <c r="O39" s="42">
        <f t="shared" si="6"/>
        <v>13055</v>
      </c>
      <c r="P39" s="1"/>
    </row>
    <row r="40" spans="1:16" ht="12.75">
      <c r="A40" s="111"/>
      <c r="B40" s="101">
        <v>2010</v>
      </c>
      <c r="C40" s="102">
        <v>0</v>
      </c>
      <c r="D40" s="102">
        <v>0</v>
      </c>
      <c r="E40" s="102">
        <v>34</v>
      </c>
      <c r="F40" s="102">
        <v>720</v>
      </c>
      <c r="G40" s="102">
        <v>1481</v>
      </c>
      <c r="H40" s="102">
        <v>1597</v>
      </c>
      <c r="I40" s="102">
        <v>3182</v>
      </c>
      <c r="J40" s="102">
        <v>3322</v>
      </c>
      <c r="K40" s="102">
        <v>0</v>
      </c>
      <c r="L40" s="102">
        <v>872</v>
      </c>
      <c r="M40" s="102">
        <v>36</v>
      </c>
      <c r="N40" s="107">
        <v>420</v>
      </c>
      <c r="O40" s="42">
        <f t="shared" si="6"/>
        <v>11664</v>
      </c>
      <c r="P40" s="1"/>
    </row>
    <row r="41" spans="1:16" ht="12.75">
      <c r="A41" s="27" t="s">
        <v>16</v>
      </c>
      <c r="B41" s="28"/>
      <c r="C41" s="29">
        <f aca="true" t="shared" si="7" ref="C41:O41">AVERAGE(C33:C40)</f>
        <v>0</v>
      </c>
      <c r="D41" s="29">
        <f t="shared" si="7"/>
        <v>3.5</v>
      </c>
      <c r="E41" s="29">
        <f t="shared" si="7"/>
        <v>170.5</v>
      </c>
      <c r="F41" s="29">
        <f t="shared" si="7"/>
        <v>1155.25</v>
      </c>
      <c r="G41" s="29">
        <f t="shared" si="7"/>
        <v>2176.375</v>
      </c>
      <c r="H41" s="29">
        <f t="shared" si="7"/>
        <v>2335.75</v>
      </c>
      <c r="I41" s="29">
        <f t="shared" si="7"/>
        <v>4826</v>
      </c>
      <c r="J41" s="29">
        <f t="shared" si="7"/>
        <v>4702.142857142857</v>
      </c>
      <c r="K41" s="29">
        <f t="shared" si="7"/>
        <v>1618</v>
      </c>
      <c r="L41" s="29">
        <f t="shared" si="7"/>
        <v>1022.4285714285714</v>
      </c>
      <c r="M41" s="29">
        <f t="shared" si="7"/>
        <v>129.14285714285714</v>
      </c>
      <c r="N41" s="30">
        <f t="shared" si="7"/>
        <v>1467.142857142857</v>
      </c>
      <c r="O41" s="76">
        <f t="shared" si="7"/>
        <v>18488.875</v>
      </c>
      <c r="P41" s="1"/>
    </row>
    <row r="42" spans="1:16" ht="12.75">
      <c r="A42" s="1"/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1"/>
    </row>
    <row r="43" spans="1:16" ht="12.75">
      <c r="A43" s="1"/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1"/>
    </row>
    <row r="44" spans="1:16" ht="12.75">
      <c r="A44" s="112" t="s">
        <v>36</v>
      </c>
      <c r="B44" s="40">
        <v>2017</v>
      </c>
      <c r="C44" s="6">
        <v>116</v>
      </c>
      <c r="D44" s="6">
        <v>2386</v>
      </c>
      <c r="E44" s="6">
        <v>209</v>
      </c>
      <c r="F44" s="6">
        <v>16341</v>
      </c>
      <c r="G44" s="6">
        <v>6642</v>
      </c>
      <c r="H44" s="6">
        <v>5789</v>
      </c>
      <c r="I44" s="6">
        <v>18591</v>
      </c>
      <c r="J44" s="6"/>
      <c r="K44" s="6"/>
      <c r="L44" s="6"/>
      <c r="M44" s="6"/>
      <c r="N44" s="7"/>
      <c r="O44" s="104">
        <f aca="true" t="shared" si="8" ref="O44:O51">SUM(C44:N44)</f>
        <v>50074</v>
      </c>
      <c r="P44" s="1"/>
    </row>
    <row r="45" spans="1:16" ht="12.75">
      <c r="A45" s="112"/>
      <c r="B45" s="94">
        <v>2016</v>
      </c>
      <c r="C45" s="95">
        <v>3991</v>
      </c>
      <c r="D45" s="95">
        <v>58</v>
      </c>
      <c r="E45" s="95">
        <v>2145</v>
      </c>
      <c r="F45" s="95">
        <v>2185</v>
      </c>
      <c r="G45" s="95">
        <v>5990</v>
      </c>
      <c r="H45" s="95">
        <v>5135</v>
      </c>
      <c r="I45" s="95">
        <v>19683</v>
      </c>
      <c r="J45" s="95">
        <v>12124</v>
      </c>
      <c r="K45" s="95">
        <v>5549</v>
      </c>
      <c r="L45" s="95">
        <v>4652</v>
      </c>
      <c r="M45" s="95">
        <v>242</v>
      </c>
      <c r="N45" s="95">
        <v>12463</v>
      </c>
      <c r="O45" s="13">
        <f t="shared" si="8"/>
        <v>74217</v>
      </c>
      <c r="P45" s="1"/>
    </row>
    <row r="46" spans="1:16" ht="12.75">
      <c r="A46" s="112"/>
      <c r="B46" s="94">
        <v>2015</v>
      </c>
      <c r="C46" s="95">
        <v>2296</v>
      </c>
      <c r="D46" s="95">
        <v>165</v>
      </c>
      <c r="E46" s="95">
        <v>541</v>
      </c>
      <c r="F46" s="95">
        <v>2832</v>
      </c>
      <c r="G46" s="95">
        <v>7102</v>
      </c>
      <c r="H46" s="95">
        <v>4983</v>
      </c>
      <c r="I46" s="95">
        <v>13066</v>
      </c>
      <c r="J46" s="95">
        <v>9677</v>
      </c>
      <c r="K46" s="95">
        <v>4581</v>
      </c>
      <c r="L46" s="95">
        <v>4229</v>
      </c>
      <c r="M46" s="95">
        <v>85</v>
      </c>
      <c r="N46" s="105">
        <v>14049</v>
      </c>
      <c r="O46" s="13">
        <f t="shared" si="8"/>
        <v>63606</v>
      </c>
      <c r="P46" s="1"/>
    </row>
    <row r="47" spans="1:16" ht="12.75">
      <c r="A47" s="112"/>
      <c r="B47" s="94">
        <v>2014</v>
      </c>
      <c r="C47" s="95">
        <v>95</v>
      </c>
      <c r="D47" s="95">
        <v>2520</v>
      </c>
      <c r="E47" s="95">
        <v>110</v>
      </c>
      <c r="F47" s="95">
        <v>13525</v>
      </c>
      <c r="G47" s="95">
        <v>5901</v>
      </c>
      <c r="H47" s="95">
        <v>5525</v>
      </c>
      <c r="I47" s="95">
        <v>13524</v>
      </c>
      <c r="J47" s="95">
        <v>11040</v>
      </c>
      <c r="K47" s="95">
        <v>4363</v>
      </c>
      <c r="L47" s="95">
        <v>4677</v>
      </c>
      <c r="M47" s="95">
        <v>246</v>
      </c>
      <c r="N47" s="105">
        <v>12515</v>
      </c>
      <c r="O47" s="16">
        <f t="shared" si="8"/>
        <v>74041</v>
      </c>
      <c r="P47" s="1"/>
    </row>
    <row r="48" spans="1:16" ht="12.75">
      <c r="A48" s="112"/>
      <c r="B48" s="57">
        <v>2013</v>
      </c>
      <c r="C48" s="98">
        <v>1036</v>
      </c>
      <c r="D48" s="98">
        <v>486</v>
      </c>
      <c r="E48" s="98">
        <v>783</v>
      </c>
      <c r="F48" s="98">
        <v>952</v>
      </c>
      <c r="G48" s="98">
        <v>5538</v>
      </c>
      <c r="H48" s="98">
        <v>4840</v>
      </c>
      <c r="I48" s="98">
        <v>16244</v>
      </c>
      <c r="J48" s="98">
        <v>10398</v>
      </c>
      <c r="K48" s="98">
        <v>4062</v>
      </c>
      <c r="L48" s="98">
        <v>4536</v>
      </c>
      <c r="M48" s="98">
        <v>662</v>
      </c>
      <c r="N48" s="106">
        <v>8726</v>
      </c>
      <c r="O48" s="16">
        <f t="shared" si="8"/>
        <v>58263</v>
      </c>
      <c r="P48" s="1"/>
    </row>
    <row r="49" spans="1:16" ht="12.75">
      <c r="A49" s="112"/>
      <c r="B49" s="57">
        <v>2012</v>
      </c>
      <c r="C49" s="98">
        <v>179</v>
      </c>
      <c r="D49" s="98">
        <v>953</v>
      </c>
      <c r="E49" s="98">
        <v>248</v>
      </c>
      <c r="F49" s="98">
        <v>8281</v>
      </c>
      <c r="G49" s="98">
        <v>5848</v>
      </c>
      <c r="H49" s="98">
        <v>4924</v>
      </c>
      <c r="I49" s="98">
        <v>16036</v>
      </c>
      <c r="J49" s="98">
        <v>11824</v>
      </c>
      <c r="K49" s="98">
        <v>5683</v>
      </c>
      <c r="L49" s="98">
        <v>3999</v>
      </c>
      <c r="M49" s="98">
        <v>259</v>
      </c>
      <c r="N49" s="106">
        <v>10209</v>
      </c>
      <c r="O49" s="16">
        <f t="shared" si="8"/>
        <v>68443</v>
      </c>
      <c r="P49" s="1"/>
    </row>
    <row r="50" spans="1:16" ht="12.75">
      <c r="A50" s="112"/>
      <c r="B50" s="57">
        <v>2011</v>
      </c>
      <c r="C50" s="98">
        <v>53</v>
      </c>
      <c r="D50" s="98">
        <v>1962</v>
      </c>
      <c r="E50" s="98">
        <v>62</v>
      </c>
      <c r="F50" s="98">
        <v>13213</v>
      </c>
      <c r="G50" s="98">
        <v>4979</v>
      </c>
      <c r="H50" s="98">
        <v>5085</v>
      </c>
      <c r="I50" s="98">
        <v>16394</v>
      </c>
      <c r="J50" s="98">
        <v>9892</v>
      </c>
      <c r="K50" s="98">
        <v>5885</v>
      </c>
      <c r="L50" s="98">
        <v>4107</v>
      </c>
      <c r="M50" s="98">
        <v>117</v>
      </c>
      <c r="N50" s="106">
        <v>11665</v>
      </c>
      <c r="O50" s="16">
        <f t="shared" si="8"/>
        <v>73414</v>
      </c>
      <c r="P50" s="1"/>
    </row>
    <row r="51" spans="1:16" ht="12.75">
      <c r="A51" s="112"/>
      <c r="B51" s="101">
        <v>2010</v>
      </c>
      <c r="C51" s="102">
        <v>0</v>
      </c>
      <c r="D51" s="102">
        <v>0</v>
      </c>
      <c r="E51" s="102">
        <v>0</v>
      </c>
      <c r="F51" s="102">
        <v>5052</v>
      </c>
      <c r="G51" s="102">
        <v>4807</v>
      </c>
      <c r="H51" s="102">
        <v>6140</v>
      </c>
      <c r="I51" s="102">
        <v>12464</v>
      </c>
      <c r="J51" s="102">
        <v>10112</v>
      </c>
      <c r="K51" s="102">
        <v>5402</v>
      </c>
      <c r="L51" s="102">
        <v>3192</v>
      </c>
      <c r="M51" s="102">
        <v>260</v>
      </c>
      <c r="N51" s="107">
        <v>7461</v>
      </c>
      <c r="O51" s="81">
        <f t="shared" si="8"/>
        <v>54890</v>
      </c>
      <c r="P51" s="1"/>
    </row>
    <row r="52" spans="1:16" ht="12.75">
      <c r="A52" s="27" t="s">
        <v>16</v>
      </c>
      <c r="B52" s="44"/>
      <c r="C52" s="29">
        <f aca="true" t="shared" si="9" ref="C52:O52">AVERAGE(C44:C51)</f>
        <v>970.75</v>
      </c>
      <c r="D52" s="29">
        <f t="shared" si="9"/>
        <v>1066.25</v>
      </c>
      <c r="E52" s="29">
        <f t="shared" si="9"/>
        <v>512.25</v>
      </c>
      <c r="F52" s="29">
        <f t="shared" si="9"/>
        <v>7797.625</v>
      </c>
      <c r="G52" s="29">
        <f t="shared" si="9"/>
        <v>5850.875</v>
      </c>
      <c r="H52" s="29">
        <f t="shared" si="9"/>
        <v>5302.625</v>
      </c>
      <c r="I52" s="29">
        <f t="shared" si="9"/>
        <v>15750.25</v>
      </c>
      <c r="J52" s="29">
        <f t="shared" si="9"/>
        <v>10723.857142857143</v>
      </c>
      <c r="K52" s="29">
        <f t="shared" si="9"/>
        <v>5075</v>
      </c>
      <c r="L52" s="29">
        <f t="shared" si="9"/>
        <v>4198.857142857143</v>
      </c>
      <c r="M52" s="29">
        <f t="shared" si="9"/>
        <v>267.2857142857143</v>
      </c>
      <c r="N52" s="30">
        <f t="shared" si="9"/>
        <v>11012.57142857143</v>
      </c>
      <c r="O52" s="76">
        <f t="shared" si="9"/>
        <v>64618.5</v>
      </c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45" t="s">
        <v>37</v>
      </c>
      <c r="B55" s="45">
        <v>2010</v>
      </c>
      <c r="C55" s="45">
        <v>2011</v>
      </c>
      <c r="D55" s="45">
        <v>2012</v>
      </c>
      <c r="E55" s="45">
        <v>2013</v>
      </c>
      <c r="F55" s="45">
        <v>2014</v>
      </c>
      <c r="G55" s="45">
        <v>2015</v>
      </c>
      <c r="H55" s="45">
        <v>2016</v>
      </c>
      <c r="I55" s="89">
        <v>2017</v>
      </c>
      <c r="J55" s="1"/>
      <c r="K55" s="1"/>
      <c r="L55" s="1"/>
      <c r="M55" s="1"/>
      <c r="N55" s="1"/>
      <c r="O55" s="1"/>
      <c r="P55" s="1"/>
    </row>
    <row r="56" spans="1:16" ht="12.75">
      <c r="A56" s="49" t="s">
        <v>32</v>
      </c>
      <c r="B56" s="50">
        <f>O9</f>
        <v>25484</v>
      </c>
      <c r="C56" s="50">
        <f>O8</f>
        <v>31172</v>
      </c>
      <c r="D56" s="50">
        <f>O7</f>
        <v>29283</v>
      </c>
      <c r="E56" s="50">
        <f>O6</f>
        <v>30304</v>
      </c>
      <c r="F56" s="50">
        <f>O5</f>
        <v>36773</v>
      </c>
      <c r="G56" s="50">
        <f>O4</f>
        <v>43548</v>
      </c>
      <c r="H56" s="50">
        <f>O3</f>
        <v>34635</v>
      </c>
      <c r="I56" s="48">
        <f>O2</f>
        <v>26256</v>
      </c>
      <c r="J56" s="1"/>
      <c r="K56" s="1"/>
      <c r="L56" s="1"/>
      <c r="M56" s="1"/>
      <c r="N56" s="1"/>
      <c r="O56" s="1"/>
      <c r="P56" s="1"/>
    </row>
    <row r="57" spans="1:16" ht="12.75">
      <c r="A57" s="49" t="s">
        <v>33</v>
      </c>
      <c r="B57" s="50">
        <f>O19</f>
        <v>11112</v>
      </c>
      <c r="C57" s="50">
        <f>O18</f>
        <v>12181</v>
      </c>
      <c r="D57" s="50">
        <f>O17</f>
        <v>11002</v>
      </c>
      <c r="E57" s="50">
        <f>O16</f>
        <v>9523</v>
      </c>
      <c r="F57" s="50">
        <f>O15</f>
        <v>10127</v>
      </c>
      <c r="G57" s="50">
        <f>O14</f>
        <v>911</v>
      </c>
      <c r="H57" s="50">
        <f>O13</f>
        <v>3135</v>
      </c>
      <c r="I57" s="48">
        <f>O12</f>
        <v>6982</v>
      </c>
      <c r="J57" s="1"/>
      <c r="K57" s="1"/>
      <c r="L57" s="1"/>
      <c r="M57" s="1"/>
      <c r="N57" s="1"/>
      <c r="O57" s="1"/>
      <c r="P57" s="1"/>
    </row>
    <row r="58" spans="1:16" ht="12.75">
      <c r="A58" s="49" t="s">
        <v>34</v>
      </c>
      <c r="B58" s="50">
        <f>O29</f>
        <v>29854</v>
      </c>
      <c r="C58" s="50">
        <f>O28</f>
        <v>36416</v>
      </c>
      <c r="D58" s="50">
        <f>O27</f>
        <v>26076</v>
      </c>
      <c r="E58" s="50">
        <f>O26</f>
        <v>36690</v>
      </c>
      <c r="F58" s="50">
        <f>O25</f>
        <v>51610</v>
      </c>
      <c r="G58" s="50">
        <f>O24</f>
        <v>50888</v>
      </c>
      <c r="H58" s="50">
        <f>O23</f>
        <v>50249</v>
      </c>
      <c r="I58" s="48">
        <f>O22</f>
        <v>33271</v>
      </c>
      <c r="J58" s="1"/>
      <c r="K58" s="1"/>
      <c r="L58" s="1"/>
      <c r="M58" s="1"/>
      <c r="N58" s="1"/>
      <c r="O58" s="1"/>
      <c r="P58" s="1"/>
    </row>
    <row r="59" spans="1:16" ht="12.75">
      <c r="A59" s="49" t="s">
        <v>35</v>
      </c>
      <c r="B59" s="50">
        <f>O40</f>
        <v>11664</v>
      </c>
      <c r="C59" s="50">
        <f>O39</f>
        <v>13055</v>
      </c>
      <c r="D59" s="50">
        <f>O38</f>
        <v>16705</v>
      </c>
      <c r="E59" s="50">
        <f>O37</f>
        <v>19385</v>
      </c>
      <c r="F59" s="50">
        <f>O36</f>
        <v>23922</v>
      </c>
      <c r="G59" s="50">
        <f>O35</f>
        <v>22614</v>
      </c>
      <c r="H59" s="50">
        <f>O34</f>
        <v>25872</v>
      </c>
      <c r="I59" s="48">
        <f>O33</f>
        <v>14694</v>
      </c>
      <c r="J59" s="1"/>
      <c r="K59" s="1"/>
      <c r="L59" s="1"/>
      <c r="M59" s="1"/>
      <c r="N59" s="1"/>
      <c r="O59" s="1"/>
      <c r="P59" s="1"/>
    </row>
    <row r="60" spans="1:16" ht="12.75">
      <c r="A60" s="49" t="s">
        <v>36</v>
      </c>
      <c r="B60" s="50">
        <f>O51</f>
        <v>54890</v>
      </c>
      <c r="C60" s="50">
        <f>O50</f>
        <v>73414</v>
      </c>
      <c r="D60" s="50">
        <f>O49</f>
        <v>68443</v>
      </c>
      <c r="E60" s="50">
        <f>O48</f>
        <v>58263</v>
      </c>
      <c r="F60" s="50">
        <f>O47</f>
        <v>74041</v>
      </c>
      <c r="G60" s="50">
        <f>O46</f>
        <v>63606</v>
      </c>
      <c r="H60" s="50">
        <f>O45</f>
        <v>74217</v>
      </c>
      <c r="I60" s="48">
        <f>O44</f>
        <v>50074</v>
      </c>
      <c r="J60" s="1"/>
      <c r="K60" s="1"/>
      <c r="L60" s="1"/>
      <c r="M60" s="1"/>
      <c r="N60" s="1"/>
      <c r="O60" s="1"/>
      <c r="P60" s="1"/>
    </row>
    <row r="61" spans="1:16" ht="12.75">
      <c r="A61" s="49" t="s">
        <v>14</v>
      </c>
      <c r="B61" s="92">
        <f aca="true" t="shared" si="10" ref="B61:I61">SUM(B56:B60)</f>
        <v>133004</v>
      </c>
      <c r="C61" s="92">
        <f t="shared" si="10"/>
        <v>166238</v>
      </c>
      <c r="D61" s="92">
        <f t="shared" si="10"/>
        <v>151509</v>
      </c>
      <c r="E61" s="92">
        <f t="shared" si="10"/>
        <v>154165</v>
      </c>
      <c r="F61" s="92">
        <f t="shared" si="10"/>
        <v>196473</v>
      </c>
      <c r="G61" s="92">
        <f t="shared" si="10"/>
        <v>181567</v>
      </c>
      <c r="H61" s="92">
        <f t="shared" si="10"/>
        <v>188108</v>
      </c>
      <c r="I61" s="52">
        <f t="shared" si="10"/>
        <v>131277</v>
      </c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</sheetData>
  <sheetProtection selectLockedCells="1" selectUnlockedCells="1"/>
  <mergeCells count="5">
    <mergeCell ref="A2:A9"/>
    <mergeCell ref="A12:A19"/>
    <mergeCell ref="A22:A29"/>
    <mergeCell ref="A33:A40"/>
    <mergeCell ref="A44:A51"/>
  </mergeCells>
  <printOptions/>
  <pageMargins left="0.7875" right="0.7875" top="0.9840277777777777" bottom="0.9840277777777777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P33" sqref="P33"/>
    </sheetView>
  </sheetViews>
  <sheetFormatPr defaultColWidth="8.7109375" defaultRowHeight="12.75"/>
  <cols>
    <col min="1" max="1" width="23.140625" style="54" customWidth="1"/>
    <col min="2" max="16384" width="8.7109375" style="54" customWidth="1"/>
  </cols>
  <sheetData>
    <row r="1" spans="1:13" ht="12.75">
      <c r="A1" s="45" t="s">
        <v>38</v>
      </c>
      <c r="B1" s="46">
        <v>2010</v>
      </c>
      <c r="C1" s="46">
        <v>2011</v>
      </c>
      <c r="D1" s="46">
        <v>2012</v>
      </c>
      <c r="E1" s="46">
        <v>2013</v>
      </c>
      <c r="F1" s="46">
        <v>2014</v>
      </c>
      <c r="G1" s="46">
        <v>2015</v>
      </c>
      <c r="H1" s="45">
        <v>2016</v>
      </c>
      <c r="I1" s="47">
        <v>2017</v>
      </c>
      <c r="K1" s="89" t="s">
        <v>39</v>
      </c>
      <c r="M1" s="108" t="s">
        <v>40</v>
      </c>
    </row>
    <row r="2" spans="1:13" ht="12.75">
      <c r="A2" s="49" t="s">
        <v>15</v>
      </c>
      <c r="B2" s="50">
        <v>29468</v>
      </c>
      <c r="C2" s="50">
        <f>'KRÁLOVEHRADECKÝ KRAJ'!P8</f>
        <v>34992</v>
      </c>
      <c r="D2" s="50">
        <f>'KRÁLOVEHRADECKÝ KRAJ'!P7</f>
        <v>30272</v>
      </c>
      <c r="E2" s="50">
        <f>'KRÁLOVEHRADECKÝ KRAJ'!P6</f>
        <v>29394</v>
      </c>
      <c r="F2" s="50">
        <f>'KRÁLOVEHRADECKÝ KRAJ'!P5</f>
        <v>33374</v>
      </c>
      <c r="G2" s="50">
        <f>'KRÁLOVEHRADECKÝ KRAJ'!P4</f>
        <v>33945</v>
      </c>
      <c r="H2" s="50">
        <f>'KRÁLOVEHRADECKÝ KRAJ'!P3</f>
        <v>30129</v>
      </c>
      <c r="I2" s="48">
        <f>'KRÁLOVEHRADECKÝ KRAJ'!P2</f>
        <v>18849</v>
      </c>
      <c r="K2" s="1">
        <f aca="true" t="shared" si="0" ref="K2:K7">I2-H2</f>
        <v>-11280</v>
      </c>
      <c r="M2" s="1">
        <f aca="true" t="shared" si="1" ref="M2:M7">100*K2/H2</f>
        <v>-37.43901224733645</v>
      </c>
    </row>
    <row r="3" spans="1:13" ht="12.75">
      <c r="A3" s="49" t="s">
        <v>17</v>
      </c>
      <c r="B3" s="50">
        <v>49752</v>
      </c>
      <c r="C3" s="50">
        <f>'KRÁLOVEHRADECKÝ KRAJ'!P17</f>
        <v>44233</v>
      </c>
      <c r="D3" s="50">
        <f>'KRÁLOVEHRADECKÝ KRAJ'!P16</f>
        <v>39957</v>
      </c>
      <c r="E3" s="50">
        <f>'KRÁLOVEHRADECKÝ KRAJ'!P15</f>
        <v>37064</v>
      </c>
      <c r="F3" s="50">
        <f>'KRÁLOVEHRADECKÝ KRAJ'!P14</f>
        <v>0</v>
      </c>
      <c r="G3" s="50">
        <f>'KRÁLOVEHRADECKÝ KRAJ'!P13</f>
        <v>139016</v>
      </c>
      <c r="H3" s="50">
        <f>'KRÁLOVEHRADECKÝ KRAJ'!P12</f>
        <v>113126</v>
      </c>
      <c r="I3" s="48">
        <f>'KRÁLOVEHRADECKÝ KRAJ'!P11</f>
        <v>63444</v>
      </c>
      <c r="K3" s="1">
        <f t="shared" si="0"/>
        <v>-49682</v>
      </c>
      <c r="M3" s="1">
        <f t="shared" si="1"/>
        <v>-43.9174018351219</v>
      </c>
    </row>
    <row r="4" spans="1:13" ht="12.75">
      <c r="A4" s="49" t="s">
        <v>18</v>
      </c>
      <c r="B4" s="50">
        <v>42090</v>
      </c>
      <c r="C4" s="50">
        <f>'KRÁLOVEHRADECKÝ KRAJ'!P26</f>
        <v>34187</v>
      </c>
      <c r="D4" s="50">
        <f>'KRÁLOVEHRADECKÝ KRAJ'!P25</f>
        <v>34360</v>
      </c>
      <c r="E4" s="50">
        <f>'KRÁLOVEHRADECKÝ KRAJ'!P24</f>
        <v>29980</v>
      </c>
      <c r="F4" s="50">
        <f>'KRÁLOVEHRADECKÝ KRAJ'!P23</f>
        <v>33777</v>
      </c>
      <c r="G4" s="50">
        <f>'KRÁLOVEHRADECKÝ KRAJ'!P22</f>
        <v>41782</v>
      </c>
      <c r="H4" s="50">
        <f>'KRÁLOVEHRADECKÝ KRAJ'!P21</f>
        <v>44024</v>
      </c>
      <c r="I4" s="48">
        <f>'KRÁLOVEHRADECKÝ KRAJ'!P20</f>
        <v>22769</v>
      </c>
      <c r="K4" s="1">
        <f t="shared" si="0"/>
        <v>-21255</v>
      </c>
      <c r="M4" s="1">
        <f t="shared" si="1"/>
        <v>-48.280483372705795</v>
      </c>
    </row>
    <row r="5" spans="1:13" ht="12.75">
      <c r="A5" s="49" t="s">
        <v>19</v>
      </c>
      <c r="B5" s="50">
        <v>50789</v>
      </c>
      <c r="C5" s="50">
        <f>'KRÁLOVEHRADECKÝ KRAJ'!P35</f>
        <v>27495</v>
      </c>
      <c r="D5" s="50">
        <f>'KRÁLOVEHRADECKÝ KRAJ'!P34</f>
        <v>26350</v>
      </c>
      <c r="E5" s="50">
        <f>'KRÁLOVEHRADECKÝ KRAJ'!P33</f>
        <v>43309</v>
      </c>
      <c r="F5" s="50">
        <f>'KRÁLOVEHRADECKÝ KRAJ'!P32</f>
        <v>55986</v>
      </c>
      <c r="G5" s="50">
        <f>'KRÁLOVEHRADECKÝ KRAJ'!P31</f>
        <v>50015</v>
      </c>
      <c r="H5" s="50">
        <f>'KRÁLOVEHRADECKÝ KRAJ'!P30</f>
        <v>56829</v>
      </c>
      <c r="I5" s="48">
        <f>'KRÁLOVEHRADECKÝ KRAJ'!P29</f>
        <v>32606</v>
      </c>
      <c r="K5" s="1">
        <f t="shared" si="0"/>
        <v>-24223</v>
      </c>
      <c r="M5" s="1">
        <f t="shared" si="1"/>
        <v>-42.624364321033276</v>
      </c>
    </row>
    <row r="6" spans="1:13" ht="12.75">
      <c r="A6" s="49" t="s">
        <v>20</v>
      </c>
      <c r="B6" s="50">
        <v>71811</v>
      </c>
      <c r="C6" s="50">
        <f>'KRÁLOVEHRADECKÝ KRAJ'!P44</f>
        <v>63574</v>
      </c>
      <c r="D6" s="50">
        <f>'KRÁLOVEHRADECKÝ KRAJ'!P43</f>
        <v>62138</v>
      </c>
      <c r="E6" s="50">
        <f>'KRÁLOVEHRADECKÝ KRAJ'!P42</f>
        <v>66672</v>
      </c>
      <c r="F6" s="50">
        <f>'KRÁLOVEHRADECKÝ KRAJ'!P41</f>
        <v>77301</v>
      </c>
      <c r="G6" s="50">
        <f>'KRÁLOVEHRADECKÝ KRAJ'!P40</f>
        <v>81212</v>
      </c>
      <c r="H6" s="50">
        <f>'KRÁLOVEHRADECKÝ KRAJ'!P39</f>
        <v>76353</v>
      </c>
      <c r="I6" s="48">
        <f>'KRÁLOVEHRADECKÝ KRAJ'!P38</f>
        <v>40344</v>
      </c>
      <c r="K6" s="1">
        <f t="shared" si="0"/>
        <v>-36009</v>
      </c>
      <c r="M6" s="1">
        <f t="shared" si="1"/>
        <v>-47.161211740206674</v>
      </c>
    </row>
    <row r="7" spans="1:13" ht="12.75">
      <c r="A7" s="109" t="s">
        <v>14</v>
      </c>
      <c r="B7" s="51">
        <f aca="true" t="shared" si="2" ref="B7:I7">SUM(B2:B6)</f>
        <v>243910</v>
      </c>
      <c r="C7" s="51">
        <f t="shared" si="2"/>
        <v>204481</v>
      </c>
      <c r="D7" s="51">
        <f t="shared" si="2"/>
        <v>193077</v>
      </c>
      <c r="E7" s="51">
        <f t="shared" si="2"/>
        <v>206419</v>
      </c>
      <c r="F7" s="51">
        <f t="shared" si="2"/>
        <v>200438</v>
      </c>
      <c r="G7" s="51">
        <f t="shared" si="2"/>
        <v>345970</v>
      </c>
      <c r="H7" s="51">
        <f t="shared" si="2"/>
        <v>320461</v>
      </c>
      <c r="I7" s="51">
        <f t="shared" si="2"/>
        <v>178012</v>
      </c>
      <c r="K7" s="89">
        <f t="shared" si="0"/>
        <v>-142449</v>
      </c>
      <c r="M7" s="89">
        <f t="shared" si="1"/>
        <v>-44.451274882122945</v>
      </c>
    </row>
    <row r="8" ht="12.75">
      <c r="K8" s="1"/>
    </row>
    <row r="9" ht="12.75">
      <c r="K9" s="1"/>
    </row>
    <row r="10" spans="1:13" ht="12.75">
      <c r="A10" s="45" t="s">
        <v>41</v>
      </c>
      <c r="B10" s="88">
        <v>2010</v>
      </c>
      <c r="C10" s="88">
        <v>2011</v>
      </c>
      <c r="D10" s="88">
        <v>2012</v>
      </c>
      <c r="E10" s="88">
        <v>2013</v>
      </c>
      <c r="F10" s="88">
        <v>2014</v>
      </c>
      <c r="G10" s="88">
        <v>2015</v>
      </c>
      <c r="H10" s="88">
        <v>2016</v>
      </c>
      <c r="I10" s="88">
        <v>2017</v>
      </c>
      <c r="K10" s="89" t="s">
        <v>39</v>
      </c>
      <c r="M10" s="108" t="s">
        <v>40</v>
      </c>
    </row>
    <row r="11" spans="1:13" ht="12.75">
      <c r="A11" s="49" t="s">
        <v>23</v>
      </c>
      <c r="B11" s="50">
        <f>'LIBERECKÝ KRAJ'!O9</f>
        <v>54695</v>
      </c>
      <c r="C11" s="50">
        <f>'LIBERECKÝ KRAJ'!O8</f>
        <v>63242</v>
      </c>
      <c r="D11" s="50">
        <f>'LIBERECKÝ KRAJ'!O7</f>
        <v>58734</v>
      </c>
      <c r="E11" s="50">
        <f>'LIBERECKÝ KRAJ'!O6</f>
        <v>52243</v>
      </c>
      <c r="F11" s="50">
        <f>'LIBERECKÝ KRAJ'!O5</f>
        <v>59937</v>
      </c>
      <c r="G11" s="50">
        <f>'LIBERECKÝ KRAJ'!O4</f>
        <v>60087</v>
      </c>
      <c r="H11" s="50">
        <f>'LIBERECKÝ KRAJ'!O3</f>
        <v>68073</v>
      </c>
      <c r="I11" s="48">
        <f>'LIBERECKÝ KRAJ'!O2</f>
        <v>41408</v>
      </c>
      <c r="K11" s="1">
        <f aca="true" t="shared" si="3" ref="K11:K19">I11-H11</f>
        <v>-26665</v>
      </c>
      <c r="L11"/>
      <c r="M11" s="1">
        <f aca="true" t="shared" si="4" ref="M11:M19">100*K11/H11</f>
        <v>-39.17118387613297</v>
      </c>
    </row>
    <row r="12" spans="1:13" ht="12.75">
      <c r="A12" s="49" t="s">
        <v>24</v>
      </c>
      <c r="B12" s="50">
        <f>'LIBERECKÝ KRAJ'!O19</f>
        <v>38550</v>
      </c>
      <c r="C12" s="50">
        <f>'LIBERECKÝ KRAJ'!O18</f>
        <v>40148</v>
      </c>
      <c r="D12" s="50">
        <f>'LIBERECKÝ KRAJ'!O17</f>
        <v>36252</v>
      </c>
      <c r="E12" s="50">
        <f>'LIBERECKÝ KRAJ'!O16</f>
        <v>38168</v>
      </c>
      <c r="F12" s="50">
        <f>'LIBERECKÝ KRAJ'!O15</f>
        <v>41200</v>
      </c>
      <c r="G12" s="50">
        <f>'LIBERECKÝ KRAJ'!O14</f>
        <v>43919</v>
      </c>
      <c r="H12" s="50">
        <f>'LIBERECKÝ KRAJ'!O13</f>
        <v>53092</v>
      </c>
      <c r="I12" s="48">
        <f>'LIBERECKÝ KRAJ'!O12</f>
        <v>28374</v>
      </c>
      <c r="K12" s="1">
        <f t="shared" si="3"/>
        <v>-24718</v>
      </c>
      <c r="L12"/>
      <c r="M12" s="1">
        <f t="shared" si="4"/>
        <v>-46.55692006328637</v>
      </c>
    </row>
    <row r="13" spans="1:13" ht="12.75">
      <c r="A13" s="49" t="s">
        <v>25</v>
      </c>
      <c r="B13" s="50">
        <f>'LIBERECKÝ KRAJ'!O29</f>
        <v>14815</v>
      </c>
      <c r="C13" s="50">
        <f>'LIBERECKÝ KRAJ'!O28</f>
        <v>18338</v>
      </c>
      <c r="D13" s="50">
        <f>'LIBERECKÝ KRAJ'!O27</f>
        <v>19007</v>
      </c>
      <c r="E13" s="50">
        <f>'LIBERECKÝ KRAJ'!O26</f>
        <v>16962</v>
      </c>
      <c r="F13" s="50">
        <f>'LIBERECKÝ KRAJ'!O25</f>
        <v>18885</v>
      </c>
      <c r="G13" s="50">
        <f>'LIBERECKÝ KRAJ'!O24</f>
        <v>17086</v>
      </c>
      <c r="H13" s="50">
        <f>'LIBERECKÝ KRAJ'!O23</f>
        <v>19308</v>
      </c>
      <c r="I13" s="48">
        <f>'LIBERECKÝ KRAJ'!O22</f>
        <v>10015</v>
      </c>
      <c r="K13" s="1">
        <f t="shared" si="3"/>
        <v>-9293</v>
      </c>
      <c r="L13"/>
      <c r="M13" s="1">
        <f t="shared" si="4"/>
        <v>-48.13030868033976</v>
      </c>
    </row>
    <row r="14" spans="1:13" ht="12.75">
      <c r="A14" s="49" t="s">
        <v>26</v>
      </c>
      <c r="B14" s="50">
        <f>'LIBERECKÝ KRAJ'!O40</f>
        <v>27677</v>
      </c>
      <c r="C14" s="50">
        <f>'LIBERECKÝ KRAJ'!O39</f>
        <v>26815</v>
      </c>
      <c r="D14" s="50">
        <f>'LIBERECKÝ KRAJ'!O38</f>
        <v>23733</v>
      </c>
      <c r="E14" s="50">
        <f>'LIBERECKÝ KRAJ'!O37</f>
        <v>24282</v>
      </c>
      <c r="F14" s="50">
        <f>'LIBERECKÝ KRAJ'!O36</f>
        <v>24934</v>
      </c>
      <c r="G14" s="50">
        <f>'LIBERECKÝ KRAJ'!O35</f>
        <v>24497</v>
      </c>
      <c r="H14" s="50">
        <f>'LIBERECKÝ KRAJ'!O34</f>
        <v>27464</v>
      </c>
      <c r="I14" s="48">
        <f>'LIBERECKÝ KRAJ'!O33</f>
        <v>15025</v>
      </c>
      <c r="K14" s="1">
        <f t="shared" si="3"/>
        <v>-12439</v>
      </c>
      <c r="L14"/>
      <c r="M14" s="1">
        <f t="shared" si="4"/>
        <v>-45.29201864258666</v>
      </c>
    </row>
    <row r="15" spans="1:13" ht="12.75">
      <c r="A15" s="49" t="s">
        <v>27</v>
      </c>
      <c r="B15" s="50">
        <f>'LIBERECKÝ KRAJ'!O51</f>
        <v>29417</v>
      </c>
      <c r="C15" s="50">
        <f>'LIBERECKÝ KRAJ'!O50</f>
        <v>28402</v>
      </c>
      <c r="D15" s="50">
        <f>'LIBERECKÝ KRAJ'!O49</f>
        <v>31000</v>
      </c>
      <c r="E15" s="50">
        <f>'LIBERECKÝ KRAJ'!O48</f>
        <v>26228</v>
      </c>
      <c r="F15" s="50">
        <f>'LIBERECKÝ KRAJ'!O47</f>
        <v>29646</v>
      </c>
      <c r="G15" s="50">
        <f>'LIBERECKÝ KRAJ'!O46</f>
        <v>31671</v>
      </c>
      <c r="H15" s="50">
        <f>'LIBERECKÝ KRAJ'!O45</f>
        <v>34349</v>
      </c>
      <c r="I15" s="48">
        <f>'LIBERECKÝ KRAJ'!O44</f>
        <v>20154</v>
      </c>
      <c r="K15" s="1">
        <f t="shared" si="3"/>
        <v>-14195</v>
      </c>
      <c r="L15"/>
      <c r="M15" s="1">
        <f t="shared" si="4"/>
        <v>-41.3258027890186</v>
      </c>
    </row>
    <row r="16" spans="1:13" ht="12.75">
      <c r="A16" s="49" t="s">
        <v>28</v>
      </c>
      <c r="B16" s="50">
        <f>'LIBERECKÝ KRAJ'!O61</f>
        <v>122522</v>
      </c>
      <c r="C16" s="50">
        <f>'LIBERECKÝ KRAJ'!O60</f>
        <v>122122</v>
      </c>
      <c r="D16" s="50">
        <f>'LIBERECKÝ KRAJ'!O59</f>
        <v>106789</v>
      </c>
      <c r="E16" s="50">
        <f>'LIBERECKÝ KRAJ'!O58</f>
        <v>100100</v>
      </c>
      <c r="F16" s="50">
        <f>'LIBERECKÝ KRAJ'!O57</f>
        <v>114011</v>
      </c>
      <c r="G16" s="50">
        <f>'LIBERECKÝ KRAJ'!O56</f>
        <v>111202</v>
      </c>
      <c r="H16" s="50">
        <f>'LIBERECKÝ KRAJ'!O55</f>
        <v>126621</v>
      </c>
      <c r="I16" s="48">
        <f>'LIBERECKÝ KRAJ'!O54</f>
        <v>71110</v>
      </c>
      <c r="K16" s="1">
        <f t="shared" si="3"/>
        <v>-55511</v>
      </c>
      <c r="L16"/>
      <c r="M16" s="1">
        <f t="shared" si="4"/>
        <v>-43.8402792585748</v>
      </c>
    </row>
    <row r="17" spans="1:13" ht="12.75">
      <c r="A17" s="49" t="s">
        <v>29</v>
      </c>
      <c r="B17" s="50">
        <f>'LIBERECKÝ KRAJ'!O71</f>
        <v>91488</v>
      </c>
      <c r="C17" s="50">
        <f>'LIBERECKÝ KRAJ'!O70</f>
        <v>103255</v>
      </c>
      <c r="D17" s="50">
        <f>'LIBERECKÝ KRAJ'!O69</f>
        <v>98317</v>
      </c>
      <c r="E17" s="50">
        <f>'LIBERECKÝ KRAJ'!O68</f>
        <v>90767</v>
      </c>
      <c r="F17" s="50">
        <f>'LIBERECKÝ KRAJ'!O67</f>
        <v>100211</v>
      </c>
      <c r="G17" s="50">
        <f>'LIBERECKÝ KRAJ'!O66</f>
        <v>106255</v>
      </c>
      <c r="H17" s="50">
        <f>'LIBERECKÝ KRAJ'!O65</f>
        <v>109722</v>
      </c>
      <c r="I17" s="48">
        <f>'LIBERECKÝ KRAJ'!O64</f>
        <v>66257</v>
      </c>
      <c r="K17" s="1">
        <f t="shared" si="3"/>
        <v>-43465</v>
      </c>
      <c r="L17"/>
      <c r="M17" s="1">
        <f t="shared" si="4"/>
        <v>-39.613751116457955</v>
      </c>
    </row>
    <row r="18" spans="1:13" ht="12.75">
      <c r="A18" s="49" t="s">
        <v>30</v>
      </c>
      <c r="B18" s="50">
        <f>'LIBERECKÝ KRAJ'!O81</f>
        <v>20508</v>
      </c>
      <c r="C18" s="50">
        <f>'LIBERECKÝ KRAJ'!O80</f>
        <v>18458</v>
      </c>
      <c r="D18" s="50">
        <f>'LIBERECKÝ KRAJ'!O79</f>
        <v>15949</v>
      </c>
      <c r="E18" s="50">
        <f>'LIBERECKÝ KRAJ'!O78</f>
        <v>16358</v>
      </c>
      <c r="F18" s="50">
        <f>'LIBERECKÝ KRAJ'!O77</f>
        <v>35894</v>
      </c>
      <c r="G18" s="50">
        <f>'LIBERECKÝ KRAJ'!O76</f>
        <v>33306</v>
      </c>
      <c r="H18" s="50">
        <f>'LIBERECKÝ KRAJ'!O75</f>
        <v>33689</v>
      </c>
      <c r="I18" s="48">
        <f>'LIBERECKÝ KRAJ'!O74</f>
        <v>18136</v>
      </c>
      <c r="K18" s="1">
        <f t="shared" si="3"/>
        <v>-15553</v>
      </c>
      <c r="L18"/>
      <c r="M18" s="1">
        <f t="shared" si="4"/>
        <v>-46.16640446436522</v>
      </c>
    </row>
    <row r="19" spans="1:13" ht="12.75">
      <c r="A19" s="109" t="s">
        <v>14</v>
      </c>
      <c r="B19" s="92">
        <f aca="true" t="shared" si="5" ref="B19:I19">SUM(B11:B18)</f>
        <v>399672</v>
      </c>
      <c r="C19" s="92">
        <f t="shared" si="5"/>
        <v>420780</v>
      </c>
      <c r="D19" s="92">
        <f t="shared" si="5"/>
        <v>389781</v>
      </c>
      <c r="E19" s="92">
        <f t="shared" si="5"/>
        <v>365108</v>
      </c>
      <c r="F19" s="92">
        <f t="shared" si="5"/>
        <v>424718</v>
      </c>
      <c r="G19" s="92">
        <f t="shared" si="5"/>
        <v>428023</v>
      </c>
      <c r="H19" s="92">
        <f t="shared" si="5"/>
        <v>472318</v>
      </c>
      <c r="I19" s="52">
        <f t="shared" si="5"/>
        <v>270479</v>
      </c>
      <c r="K19" s="89">
        <f t="shared" si="3"/>
        <v>-201839</v>
      </c>
      <c r="L19"/>
      <c r="M19" s="89">
        <f t="shared" si="4"/>
        <v>-42.73370906889003</v>
      </c>
    </row>
    <row r="20" ht="12.75">
      <c r="K20" s="1"/>
    </row>
    <row r="21" ht="12.75">
      <c r="K21" s="1"/>
    </row>
    <row r="22" spans="1:13" ht="12.75">
      <c r="A22" s="45" t="s">
        <v>42</v>
      </c>
      <c r="B22" s="45">
        <v>2010</v>
      </c>
      <c r="C22" s="45">
        <v>2011</v>
      </c>
      <c r="D22" s="45">
        <v>2012</v>
      </c>
      <c r="E22" s="45">
        <v>2013</v>
      </c>
      <c r="F22" s="45">
        <v>2014</v>
      </c>
      <c r="G22" s="45">
        <v>2015</v>
      </c>
      <c r="H22" s="45">
        <v>2016</v>
      </c>
      <c r="I22" s="89">
        <v>2017</v>
      </c>
      <c r="K22" s="89" t="s">
        <v>39</v>
      </c>
      <c r="M22" s="108" t="s">
        <v>40</v>
      </c>
    </row>
    <row r="23" spans="1:13" ht="12.75">
      <c r="A23" s="49" t="s">
        <v>32</v>
      </c>
      <c r="B23" s="50">
        <f>'PARDUBICKÝ KRAJ'!O9</f>
        <v>25484</v>
      </c>
      <c r="C23" s="50">
        <f>'PARDUBICKÝ KRAJ'!O8</f>
        <v>31172</v>
      </c>
      <c r="D23" s="50">
        <f>'PARDUBICKÝ KRAJ'!O7</f>
        <v>29283</v>
      </c>
      <c r="E23" s="50">
        <f>'PARDUBICKÝ KRAJ'!O6</f>
        <v>30304</v>
      </c>
      <c r="F23" s="50">
        <f>'PARDUBICKÝ KRAJ'!O5</f>
        <v>36773</v>
      </c>
      <c r="G23" s="50">
        <f>'PARDUBICKÝ KRAJ'!O4</f>
        <v>43548</v>
      </c>
      <c r="H23" s="50">
        <f>'PARDUBICKÝ KRAJ'!O3</f>
        <v>34635</v>
      </c>
      <c r="I23" s="48">
        <f>'PARDUBICKÝ KRAJ'!O2</f>
        <v>26256</v>
      </c>
      <c r="K23" s="1">
        <f aca="true" t="shared" si="6" ref="K23:K28">I23-H23</f>
        <v>-8379</v>
      </c>
      <c r="M23" s="1">
        <f aca="true" t="shared" si="7" ref="M23:M28">100*K23/H23</f>
        <v>-24.19229103508012</v>
      </c>
    </row>
    <row r="24" spans="1:13" ht="12.75">
      <c r="A24" s="49" t="s">
        <v>33</v>
      </c>
      <c r="B24" s="50">
        <f>'PARDUBICKÝ KRAJ'!O19</f>
        <v>11112</v>
      </c>
      <c r="C24" s="50">
        <f>'PARDUBICKÝ KRAJ'!O18</f>
        <v>12181</v>
      </c>
      <c r="D24" s="50">
        <f>'PARDUBICKÝ KRAJ'!O17</f>
        <v>11002</v>
      </c>
      <c r="E24" s="50">
        <f>'PARDUBICKÝ KRAJ'!O16</f>
        <v>9523</v>
      </c>
      <c r="F24" s="50">
        <f>'PARDUBICKÝ KRAJ'!O15</f>
        <v>10127</v>
      </c>
      <c r="G24" s="50">
        <f>'PARDUBICKÝ KRAJ'!O14</f>
        <v>911</v>
      </c>
      <c r="H24" s="50">
        <f>'PARDUBICKÝ KRAJ'!O13</f>
        <v>3135</v>
      </c>
      <c r="I24" s="48">
        <f>'PARDUBICKÝ KRAJ'!O12</f>
        <v>6982</v>
      </c>
      <c r="K24" s="1">
        <f t="shared" si="6"/>
        <v>3847</v>
      </c>
      <c r="M24" s="1">
        <f t="shared" si="7"/>
        <v>122.71132376395535</v>
      </c>
    </row>
    <row r="25" spans="1:13" ht="12.75">
      <c r="A25" s="49" t="s">
        <v>34</v>
      </c>
      <c r="B25" s="50">
        <f>'PARDUBICKÝ KRAJ'!O29</f>
        <v>29854</v>
      </c>
      <c r="C25" s="50">
        <f>'PARDUBICKÝ KRAJ'!O28</f>
        <v>36416</v>
      </c>
      <c r="D25" s="50">
        <f>'PARDUBICKÝ KRAJ'!O27</f>
        <v>26076</v>
      </c>
      <c r="E25" s="50">
        <f>'PARDUBICKÝ KRAJ'!O26</f>
        <v>36690</v>
      </c>
      <c r="F25" s="50">
        <f>'PARDUBICKÝ KRAJ'!O25</f>
        <v>51610</v>
      </c>
      <c r="G25" s="50">
        <f>'PARDUBICKÝ KRAJ'!O24</f>
        <v>50888</v>
      </c>
      <c r="H25" s="50">
        <f>'PARDUBICKÝ KRAJ'!O23</f>
        <v>50249</v>
      </c>
      <c r="I25" s="48">
        <f>'PARDUBICKÝ KRAJ'!O22</f>
        <v>33271</v>
      </c>
      <c r="K25" s="1">
        <f t="shared" si="6"/>
        <v>-16978</v>
      </c>
      <c r="M25" s="1">
        <f t="shared" si="7"/>
        <v>-33.78773706939442</v>
      </c>
    </row>
    <row r="26" spans="1:13" ht="12.75">
      <c r="A26" s="49" t="s">
        <v>35</v>
      </c>
      <c r="B26" s="50">
        <f>'PARDUBICKÝ KRAJ'!O40</f>
        <v>11664</v>
      </c>
      <c r="C26" s="50">
        <f>'PARDUBICKÝ KRAJ'!O39</f>
        <v>13055</v>
      </c>
      <c r="D26" s="50">
        <f>'PARDUBICKÝ KRAJ'!O38</f>
        <v>16705</v>
      </c>
      <c r="E26" s="50">
        <f>'PARDUBICKÝ KRAJ'!O37</f>
        <v>19385</v>
      </c>
      <c r="F26" s="50">
        <f>'PARDUBICKÝ KRAJ'!O36</f>
        <v>23922</v>
      </c>
      <c r="G26" s="50">
        <f>'PARDUBICKÝ KRAJ'!O35</f>
        <v>22614</v>
      </c>
      <c r="H26" s="50">
        <f>'PARDUBICKÝ KRAJ'!O34</f>
        <v>25872</v>
      </c>
      <c r="I26" s="48">
        <f>'PARDUBICKÝ KRAJ'!O33</f>
        <v>14694</v>
      </c>
      <c r="K26" s="1">
        <f t="shared" si="6"/>
        <v>-11178</v>
      </c>
      <c r="M26" s="1">
        <f t="shared" si="7"/>
        <v>-43.20500927643785</v>
      </c>
    </row>
    <row r="27" spans="1:13" ht="12.75">
      <c r="A27" s="49" t="s">
        <v>36</v>
      </c>
      <c r="B27" s="50">
        <f>'PARDUBICKÝ KRAJ'!O51</f>
        <v>54890</v>
      </c>
      <c r="C27" s="50">
        <f>'PARDUBICKÝ KRAJ'!O50</f>
        <v>73414</v>
      </c>
      <c r="D27" s="50">
        <f>'PARDUBICKÝ KRAJ'!O49</f>
        <v>68443</v>
      </c>
      <c r="E27" s="50">
        <f>'PARDUBICKÝ KRAJ'!O48</f>
        <v>58263</v>
      </c>
      <c r="F27" s="50">
        <f>'PARDUBICKÝ KRAJ'!O47</f>
        <v>74041</v>
      </c>
      <c r="G27" s="50">
        <f>'PARDUBICKÝ KRAJ'!O46</f>
        <v>63606</v>
      </c>
      <c r="H27" s="50">
        <f>'PARDUBICKÝ KRAJ'!O45</f>
        <v>74217</v>
      </c>
      <c r="I27" s="48">
        <f>'PARDUBICKÝ KRAJ'!O44</f>
        <v>50074</v>
      </c>
      <c r="K27" s="1">
        <f t="shared" si="6"/>
        <v>-24143</v>
      </c>
      <c r="M27" s="1">
        <f t="shared" si="7"/>
        <v>-32.53028281930016</v>
      </c>
    </row>
    <row r="28" spans="1:13" ht="12.75">
      <c r="A28" s="109" t="s">
        <v>14</v>
      </c>
      <c r="B28" s="92">
        <f aca="true" t="shared" si="8" ref="B28:I28">SUM(B23:B27)</f>
        <v>133004</v>
      </c>
      <c r="C28" s="92">
        <f t="shared" si="8"/>
        <v>166238</v>
      </c>
      <c r="D28" s="92">
        <f t="shared" si="8"/>
        <v>151509</v>
      </c>
      <c r="E28" s="92">
        <f t="shared" si="8"/>
        <v>154165</v>
      </c>
      <c r="F28" s="92">
        <f t="shared" si="8"/>
        <v>196473</v>
      </c>
      <c r="G28" s="92">
        <f t="shared" si="8"/>
        <v>181567</v>
      </c>
      <c r="H28" s="92">
        <f t="shared" si="8"/>
        <v>188108</v>
      </c>
      <c r="I28" s="92">
        <f t="shared" si="8"/>
        <v>131277</v>
      </c>
      <c r="K28" s="89">
        <f t="shared" si="6"/>
        <v>-56831</v>
      </c>
      <c r="M28" s="89">
        <f t="shared" si="7"/>
        <v>-30.211899547068704</v>
      </c>
    </row>
    <row r="31" spans="2:13" ht="12.75">
      <c r="B31" s="89">
        <v>2010</v>
      </c>
      <c r="C31" s="89">
        <v>2011</v>
      </c>
      <c r="D31" s="89">
        <v>2012</v>
      </c>
      <c r="E31" s="89">
        <v>2013</v>
      </c>
      <c r="F31" s="89">
        <v>2014</v>
      </c>
      <c r="G31" s="89">
        <v>2015</v>
      </c>
      <c r="H31" s="89">
        <v>2016</v>
      </c>
      <c r="I31" s="89">
        <v>2017</v>
      </c>
      <c r="K31" s="89" t="s">
        <v>39</v>
      </c>
      <c r="L31" s="1"/>
      <c r="M31" s="108" t="s">
        <v>40</v>
      </c>
    </row>
    <row r="32" spans="1:13" ht="12.75">
      <c r="A32" s="54" t="s">
        <v>43</v>
      </c>
      <c r="B32" s="54">
        <f aca="true" t="shared" si="9" ref="B32:I32">B28+B19+B7</f>
        <v>776586</v>
      </c>
      <c r="C32" s="54">
        <f t="shared" si="9"/>
        <v>791499</v>
      </c>
      <c r="D32" s="54">
        <f t="shared" si="9"/>
        <v>734367</v>
      </c>
      <c r="E32" s="54">
        <f t="shared" si="9"/>
        <v>725692</v>
      </c>
      <c r="F32" s="54">
        <f t="shared" si="9"/>
        <v>821629</v>
      </c>
      <c r="G32" s="54">
        <f t="shared" si="9"/>
        <v>955560</v>
      </c>
      <c r="H32" s="54">
        <f t="shared" si="9"/>
        <v>980887</v>
      </c>
      <c r="I32" s="54">
        <f t="shared" si="9"/>
        <v>579768</v>
      </c>
      <c r="K32" s="1">
        <f>I32-H32</f>
        <v>-401119</v>
      </c>
      <c r="L32" s="1"/>
      <c r="M32" s="1">
        <f>100*K32/H32</f>
        <v>-40.893497416114194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Lucie Bidlasová</cp:lastModifiedBy>
  <dcterms:modified xsi:type="dcterms:W3CDTF">2017-08-07T14:03:10Z</dcterms:modified>
  <cp:category/>
  <cp:version/>
  <cp:contentType/>
  <cp:contentStatus/>
</cp:coreProperties>
</file>